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ichal vše\Práce\Kubát L\2023\DPS Doksy - kuchyň\Aktualizace 09_2025\"/>
    </mc:Choice>
  </mc:AlternateContent>
  <xr:revisionPtr revIDLastSave="0" documentId="13_ncr:1_{9AA9F73A-1465-4372-BDB6-9094434C31B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Stavba" sheetId="1" r:id="rId1"/>
    <sheet name="VzorPolozky" sheetId="10" state="hidden" r:id="rId2"/>
    <sheet name="03 2023122 Pol" sheetId="12" r:id="rId3"/>
    <sheet name="Gastro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'03 2023122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'03 2023122 Pol'!$A$1:$Y$21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M136" i="13" l="1"/>
  <c r="M133" i="13"/>
  <c r="M132" i="13"/>
  <c r="M131" i="13"/>
  <c r="M130" i="13"/>
  <c r="M129" i="13"/>
  <c r="M128" i="13"/>
  <c r="M127" i="13"/>
  <c r="M126" i="13"/>
  <c r="M125" i="13"/>
  <c r="M124" i="13"/>
  <c r="M123" i="13"/>
  <c r="M119" i="13"/>
  <c r="M118" i="13"/>
  <c r="M117" i="13"/>
  <c r="M116" i="13"/>
  <c r="M114" i="13"/>
  <c r="M113" i="13"/>
  <c r="M111" i="13"/>
  <c r="M110" i="13"/>
  <c r="M109" i="13"/>
  <c r="M108" i="13"/>
  <c r="M107" i="13"/>
  <c r="M106" i="13"/>
  <c r="M105" i="13"/>
  <c r="M104" i="13"/>
  <c r="M103" i="13"/>
  <c r="M102" i="13"/>
  <c r="M101" i="13"/>
  <c r="M100" i="13"/>
  <c r="M99" i="13"/>
  <c r="M98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M85" i="13"/>
  <c r="M84" i="13"/>
  <c r="M83" i="13"/>
  <c r="M82" i="13"/>
  <c r="M81" i="13"/>
  <c r="M80" i="13"/>
  <c r="M78" i="13"/>
  <c r="M77" i="13"/>
  <c r="M75" i="13"/>
  <c r="M74" i="13"/>
  <c r="M73" i="13"/>
  <c r="M72" i="13"/>
  <c r="M71" i="13"/>
  <c r="M70" i="13"/>
  <c r="M69" i="13"/>
  <c r="M68" i="13"/>
  <c r="M67" i="13"/>
  <c r="M66" i="13"/>
  <c r="M65" i="13"/>
  <c r="M64" i="13"/>
  <c r="M63" i="13"/>
  <c r="M62" i="13"/>
  <c r="M61" i="13"/>
  <c r="M60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M44" i="13"/>
  <c r="M43" i="13"/>
  <c r="M42" i="13"/>
  <c r="M41" i="13"/>
  <c r="M39" i="13"/>
  <c r="M38" i="13"/>
  <c r="M36" i="13"/>
  <c r="M35" i="13"/>
  <c r="M34" i="13"/>
  <c r="M33" i="13"/>
  <c r="M32" i="13"/>
  <c r="M31" i="13"/>
  <c r="M30" i="13"/>
  <c r="M29" i="13"/>
  <c r="M28" i="13"/>
  <c r="M24" i="13"/>
  <c r="M23" i="13"/>
  <c r="M22" i="13"/>
  <c r="M21" i="13"/>
  <c r="M20" i="13"/>
  <c r="M19" i="13"/>
  <c r="M18" i="13"/>
  <c r="M17" i="13"/>
  <c r="M16" i="13"/>
  <c r="M15" i="13"/>
  <c r="M14" i="13"/>
  <c r="M142" i="13" s="1"/>
  <c r="C4" i="13"/>
  <c r="I49" i="1" l="1"/>
  <c r="G41" i="1"/>
  <c r="F41" i="1"/>
  <c r="G40" i="1"/>
  <c r="F40" i="1"/>
  <c r="G39" i="1"/>
  <c r="F39" i="1"/>
  <c r="G11" i="12"/>
  <c r="G8" i="12"/>
  <c r="G9" i="12"/>
  <c r="AF11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AE11" i="12"/>
  <c r="I20" i="1"/>
  <c r="I19" i="1"/>
  <c r="I18" i="1"/>
  <c r="I17" i="1"/>
  <c r="I16" i="1"/>
  <c r="I50" i="1"/>
  <c r="J49" i="1"/>
  <c r="J50" i="1" s="1"/>
  <c r="F42" i="1"/>
  <c r="G23" i="1" s="1"/>
  <c r="G42" i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G28" i="1" l="1"/>
  <c r="G25" i="1"/>
  <c r="A25" i="1" s="1"/>
  <c r="A23" i="1"/>
  <c r="I21" i="1"/>
  <c r="I39" i="1"/>
  <c r="I42" i="1" s="1"/>
  <c r="G26" i="1" l="1"/>
  <c r="A26" i="1"/>
  <c r="G24" i="1"/>
  <c r="A27" i="1" s="1"/>
  <c r="A24" i="1"/>
  <c r="J41" i="1"/>
  <c r="J40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Legner</author>
  </authors>
  <commentList>
    <comment ref="S6" authorId="0" shapeId="0" xr:uid="{71E2B172-5836-40A3-BA83-216927B0A7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669EF4F-6042-400D-A264-5D353DB534A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<sst xmlns="http://schemas.openxmlformats.org/spreadsheetml/2006/main" count="565" uniqueCount="344">
  <si>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</si>
  <si>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</si>
  <si>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</si>
  <si>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</si>
  <si>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</si>
  <si>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</si>
  <si>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</si>
  <si>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</si>
  <si>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</si>
  <si>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</si>
  <si>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</si>
  <si>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</si>
  <si>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</si>
  <si>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</si>
  <si>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</si>
  <si>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</si>
  <si>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</si>
  <si>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</si>
  <si>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</si>
  <si>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</si>
  <si>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</si>
  <si>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</si>
  <si>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</si>
  <si>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</si>
  <si>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</si>
  <si>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</si>
  <si>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</si>
  <si>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</si>
  <si>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</si>
  <si>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</si>
  <si>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</si>
  <si>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</si>
  <si>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</si>
  <si>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</si>
  <si>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</si>
  <si>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</si>
  <si>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</si>
  <si>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</si>
  <si>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</si>
  <si>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</si>
  <si>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</si>
  <si>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2023122</t>
  </si>
  <si>
    <t>Doksy</t>
  </si>
  <si>
    <t>03</t>
  </si>
  <si>
    <t>Gastro vybavení</t>
  </si>
  <si>
    <t>Objekt:</t>
  </si>
  <si>
    <t>Rozpočet:</t>
  </si>
  <si>
    <t>DPS Panská 199, Doksy</t>
  </si>
  <si>
    <t>Stavba</t>
  </si>
  <si>
    <t>Celkem za stavbu</t>
  </si>
  <si>
    <t>CZK</t>
  </si>
  <si>
    <t>Rekapitulace dílů</t>
  </si>
  <si>
    <t>Typ dílu</t>
  </si>
  <si>
    <t>791</t>
  </si>
  <si>
    <t>Montáž zařízení velkokuchyní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</si>
  <si>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</si>
  <si>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</si>
  <si>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</si>
  <si>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</si>
  <si>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</si>
  <si>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</si>
  <si>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</si>
  <si>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</si>
  <si>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</si>
  <si>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</si>
  <si>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</si>
  <si>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</si>
  <si>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</si>
  <si>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</si>
  <si>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</si>
  <si>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</si>
  <si>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</si>
  <si>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</si>
  <si>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</si>
  <si>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</si>
  <si>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</si>
  <si>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</si>
  <si>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</si>
  <si>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</si>
  <si>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</si>
  <si>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</si>
  <si>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</si>
  <si>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</si>
  <si>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</si>
  <si>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</si>
  <si>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791.01</t>
  </si>
  <si>
    <t>Dodávka a montáž - gastro vybavení viz příloha</t>
  </si>
  <si>
    <t>soubor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</si>
  <si>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</si>
  <si>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</si>
  <si>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</si>
  <si>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</si>
  <si>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</si>
  <si>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</si>
  <si>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</si>
  <si>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</si>
  <si>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</si>
  <si>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 xml:space="preserve">ČÍSLO ZAKÁZKY:           </t>
  </si>
  <si>
    <t>PRO:</t>
  </si>
  <si>
    <t>DPS Panská Doksy</t>
  </si>
  <si>
    <t>Poz.</t>
  </si>
  <si>
    <t>NÁZEV</t>
  </si>
  <si>
    <t>POPIS</t>
  </si>
  <si>
    <t>POČET</t>
  </si>
  <si>
    <t>ROZMĚRY v mm</t>
  </si>
  <si>
    <t>PŘÍKON kW</t>
  </si>
  <si>
    <t>cena bez DPH</t>
  </si>
  <si>
    <t>kusů</t>
  </si>
  <si>
    <t>jed.</t>
  </si>
  <si>
    <t>š</t>
  </si>
  <si>
    <t>h</t>
  </si>
  <si>
    <t>230V</t>
  </si>
  <si>
    <t>400V</t>
  </si>
  <si>
    <t>plyn</t>
  </si>
  <si>
    <t>za kus</t>
  </si>
  <si>
    <t>celkem</t>
  </si>
  <si>
    <t>I. PP</t>
  </si>
  <si>
    <t>0.05 SKLAD A HRUBÁ PŘÍPRAVA ZELENINY A BRAMBOR</t>
  </si>
  <si>
    <t>0.05.01</t>
  </si>
  <si>
    <t>REGÁL KOMAXITOVÝ</t>
  </si>
  <si>
    <t xml:space="preserve"> - nosnost regálové police: 150 kg
- nosnost regálového sloupce: 750 kg
- povrch: lakovaná prášková barva
- přestavitelnost polic: 25 cm
- 4 police
</t>
  </si>
  <si>
    <t>ks</t>
  </si>
  <si>
    <t>0.05.02</t>
  </si>
  <si>
    <t>0.05.03</t>
  </si>
  <si>
    <t>UMYVADLO S KOLENOVÝM OVLÁDÁNÍM</t>
  </si>
  <si>
    <t>0.05.04</t>
  </si>
  <si>
    <t>KOŠ NA ODPAD 50 L</t>
  </si>
  <si>
    <t>0.05.05a</t>
  </si>
  <si>
    <t>DÁVKOVAČ NA MÝDLO 0,8 l</t>
  </si>
  <si>
    <t>0.05.05b</t>
  </si>
  <si>
    <t>ZÁSOBNÍK NA RUČNÍKY</t>
  </si>
  <si>
    <t>0.05.06</t>
  </si>
  <si>
    <t>ŠKRABKA BRAMBOR NEREZ 20 KG</t>
  </si>
  <si>
    <t xml:space="preserve">Modely s korundovým pokrytím bubnu a dna škrabky.
Náplň: 20 kg
Výkon: 300 kg/h
Délka loupání: 1,5 - 3 mm
Náplň: 20 kg
Pokrytí bubnu/škrabky korundem: ano
Pracovní cyklus: 6 min
Spotřeba vody: 2,5 l/kg
</t>
  </si>
  <si>
    <t>0.05.07</t>
  </si>
  <si>
    <t>LAPAČ ŠKROBU</t>
  </si>
  <si>
    <t>0.05.08</t>
  </si>
  <si>
    <t>PODLAHOVÝ ROŠT S VPUSTÍ</t>
  </si>
  <si>
    <t>0.05.09</t>
  </si>
  <si>
    <t>PRACOVNÍ STŮL S DŘEZEM</t>
  </si>
  <si>
    <t xml:space="preserve"> - jeklová konstrukce
- zadní lem
- 1x dřez 500x500 mm
- otvor na baterii
</t>
  </si>
  <si>
    <t>0.05.09a</t>
  </si>
  <si>
    <t xml:space="preserve">BATERIE PÁKOVÁ </t>
  </si>
  <si>
    <t>I.NP</t>
  </si>
  <si>
    <t>1.01 PŘÍPRAVA POKRMŮ</t>
  </si>
  <si>
    <t>1.01.01</t>
  </si>
  <si>
    <t>1.01.02</t>
  </si>
  <si>
    <t>1.01.03a</t>
  </si>
  <si>
    <t>1.01.03b</t>
  </si>
  <si>
    <t>1.01.04</t>
  </si>
  <si>
    <t>PRACOVNÍ STŮL S POLICÍ</t>
  </si>
  <si>
    <t xml:space="preserve"> - jeklová konstrukce
- 1x spodní police
- zadní lem
</t>
  </si>
  <si>
    <t>1.01.05</t>
  </si>
  <si>
    <t xml:space="preserve"> - jeklová konstrukce
- zadní a pravý lem
- 1x dřez 400x400 mm
- otvor na baterii
</t>
  </si>
  <si>
    <t>1.01.05a</t>
  </si>
  <si>
    <t>1.01.06</t>
  </si>
  <si>
    <t>POLICE NÁSTĚNNÁ</t>
  </si>
  <si>
    <t>1.01.07</t>
  </si>
  <si>
    <t>REGÁL NEREZOVÝ</t>
  </si>
  <si>
    <t xml:space="preserve"> - celosvařovaný
- 4 police
</t>
  </si>
  <si>
    <t>1.02 VÝTAH</t>
  </si>
  <si>
    <t>1.02.01</t>
  </si>
  <si>
    <t>1.02.02</t>
  </si>
  <si>
    <t>VÝDEJNÍ DESKA</t>
  </si>
  <si>
    <t xml:space="preserve"> - uchyceno na polopříčku</t>
  </si>
  <si>
    <t>1.29 VARNA</t>
  </si>
  <si>
    <t>1.29.01</t>
  </si>
  <si>
    <t>PRACOVNÍ STŮL S POLICÍ A ZÁSUVKOVÝM BLOKEM</t>
  </si>
  <si>
    <t xml:space="preserve"> - jeklová konstrukce
- 1x spodní police
- zadní lem
- zásuvkový blok vpravo
</t>
  </si>
  <si>
    <t>1.29.02</t>
  </si>
  <si>
    <t xml:space="preserve"> - jeklová konstrukce
- 1x spodní police
- zadní a pravý lem
</t>
  </si>
  <si>
    <t>1.29.03</t>
  </si>
  <si>
    <t>KRÁJEČ KNEDLÍKŮ - stávající</t>
  </si>
  <si>
    <t>pouze montáž</t>
  </si>
  <si>
    <t>1.29.04</t>
  </si>
  <si>
    <t>NÁŘEZOVÝ STROJ - stávající</t>
  </si>
  <si>
    <t>1.29.05</t>
  </si>
  <si>
    <t>CHLADÍCÍ STŮL S DŘEZEM</t>
  </si>
  <si>
    <t xml:space="preserve"> - 2x2 zásuvky
- 1x dvířka
- agregát vlevo
- dřez nad agregátem
- otvor na baterii
- zadní lem
</t>
  </si>
  <si>
    <t>1.29.05a</t>
  </si>
  <si>
    <t>1.29.06</t>
  </si>
  <si>
    <t>CHLADÍCÍ SKŘÍŇ 200 L NEREZ</t>
  </si>
  <si>
    <t xml:space="preserve"> - nerezové provedení
- integrované madlo
- plné dveře, lze měnit otevírání
- elektronický termostat
- chlazení s pomocným ventilátorem
- nastavitelné police
- zámek
- digitální termostat a teplotní displej
- nastavitelné nožky s pojezdovými válečky vzadu
</t>
  </si>
  <si>
    <t>1.29.07</t>
  </si>
  <si>
    <t>PŘEKAPÁVAČ KÁVY 2x20L NÁSTĚNNÝ</t>
  </si>
  <si>
    <t xml:space="preserve"> - typ filtrů: košové
- průtoková jednotka: 1
- kohout na horkou vodu: Ne
- počet zásobníků: 2
- objem zásobníku: 20 l
- umístění zásobníku: vlevo, vpravo
- udržovací kapacita: 40 litrů
- výkon: 90 l/hod
- čas překapávání: 14 min./20 litrů
</t>
  </si>
  <si>
    <t>1.29.08</t>
  </si>
  <si>
    <t xml:space="preserve">VOZÍK NEREZ </t>
  </si>
  <si>
    <t xml:space="preserve"> - 4 otočná kolečka (2 s brzdou),
- výškově nastavitelná odkapní miska (až do 300 mm).
- pro koše 500×500 mm vhodné pro myčky nádobí (není součástí balení).
</t>
  </si>
  <si>
    <t>1.29.09</t>
  </si>
  <si>
    <t>1.29.10</t>
  </si>
  <si>
    <t>1.29.11a</t>
  </si>
  <si>
    <t>1.29.11b</t>
  </si>
  <si>
    <t>1.29.12</t>
  </si>
  <si>
    <t>TRANSPORTNÍ TABLETOVÉ VOZÍKY - stávající</t>
  </si>
  <si>
    <t>1.29.13</t>
  </si>
  <si>
    <t>ZMĚKČOVAČ VODY</t>
  </si>
  <si>
    <t xml:space="preserve"> - vč. filtru nečistot</t>
  </si>
  <si>
    <t>1.29.14</t>
  </si>
  <si>
    <t>VSTUPNÍ STŮL K MYČCE</t>
  </si>
  <si>
    <t xml:space="preserve"> - 1x spodní roštová police
- pojezd na koše
- 1x dřez 450x450 mm
- otvor pro sprchu
</t>
  </si>
  <si>
    <t>1.29.15</t>
  </si>
  <si>
    <t>SPRCHA TLAKOVÁ STOLNÍ</t>
  </si>
  <si>
    <t>1.29.16</t>
  </si>
  <si>
    <t>PRŮCHOZÍ MYČKA NÁDOBÍ</t>
  </si>
  <si>
    <t>1.29.17</t>
  </si>
  <si>
    <t>ODSAVAČ PAR NÁSTĚNNÝ - není dodávkou GASTRA</t>
  </si>
  <si>
    <t>1.29.18</t>
  </si>
  <si>
    <t>1.29.19</t>
  </si>
  <si>
    <t>VÝSTUPNÍ STŮL K MYČCE</t>
  </si>
  <si>
    <t xml:space="preserve"> - 1x spodní roštová police
- pojezd na koše
</t>
  </si>
  <si>
    <t>1.29.20</t>
  </si>
  <si>
    <t>1.29.21</t>
  </si>
  <si>
    <t>EL. KONVEKTOMAT 10xGN 1/1 - stávající</t>
  </si>
  <si>
    <t>1.29.22</t>
  </si>
  <si>
    <t xml:space="preserve">EL. KONVEKTOMAT 6xGN 1/1 </t>
  </si>
  <si>
    <t xml:space="preserve"> - v sestavě spolu s konvektomatem na poz. 1.29.21
- 7“ dotykový displej
- jednoduché ovládání 
- automatické mytí 
- 7 rychlostí ventilátorů 
- 99 programů
- HACCP přímo na hlavní obrazovce
- zásuvy napříč pro větší bezpečnost a lepší viditelnost
- minimum plastových dílů pro větší odolnost
- rozhraníÍ USB a ETHERNET
- trojité sklo
- vč. příslušenství pro sestavení konvektomatů na sebe
- vč. klapky, jednobodové sondy a pevné sprchy
</t>
  </si>
  <si>
    <t>1.29.23</t>
  </si>
  <si>
    <t>1.29.24</t>
  </si>
  <si>
    <t>NEUTRÁLNÍ MODUL</t>
  </si>
  <si>
    <t>1.29.25</t>
  </si>
  <si>
    <t>NAPUŠTĚCÍ RAMENO 700 cm</t>
  </si>
  <si>
    <t>1.29.26</t>
  </si>
  <si>
    <t>SPORÁK SKLOKERAMICKÝ 4 PLOTNY</t>
  </si>
  <si>
    <t xml:space="preserve"> - Celonerezová konstrukce z kvalitní potravinářské oceli AISI 304 - EN 1.4301
- Síla sklokeramické desky - 6 mm
- Plynulá regulace teploty topných těles
- Ochrana proti přehřátí
- Kontrolka zbytkového tepla každé varné zóny
- vč. podestavby s policí
</t>
  </si>
  <si>
    <t>1.29.26a</t>
  </si>
  <si>
    <t>SPORÁK SKLOKERAMICKÝ 2 PLOTNY</t>
  </si>
  <si>
    <t>1.29.27</t>
  </si>
  <si>
    <t>1.29.28</t>
  </si>
  <si>
    <t>VÝDEJNÍ VANA 2x GN 1/1 - ČELNÍ OVLÁDÁNÍ</t>
  </si>
  <si>
    <t xml:space="preserve">Ovládání vozíku na krátké straně - čelní.
Jednotlivé vany jsou určeny pro výdej z gastronádob 1/1 gastronormy, popř. menších. 
Každá vana disponuje samostatným vyhříváním topným tělesem a samostatným termostatem pro regulaci teploty lázně až do 90 °C.
Přívod je zajištěn točeným kabelem o max. dosahu 2 m.
Kapacita: 2 × GN 1/1-200 nebo menší
Počet vyhřívaných lázní: 2
Kolečka: 4 otočná pr. 125 mm, z toho 2 s brzdou
Hmotnost (kg): 34
</t>
  </si>
  <si>
    <t>1.29.29</t>
  </si>
  <si>
    <t xml:space="preserve"> - jeklová konstrukce
- 1x spodní police
- bez lemu
</t>
  </si>
  <si>
    <t>1.29.30</t>
  </si>
  <si>
    <t>1.29.31</t>
  </si>
  <si>
    <t>1.29.32</t>
  </si>
  <si>
    <t xml:space="preserve">PRACOVNÍ STŮL </t>
  </si>
  <si>
    <t xml:space="preserve"> - jeklová konstrukce
- zadní lem
- prostor pro podstolovou lednici na poz. 1.29.06
</t>
  </si>
  <si>
    <t>1.30 DENNÍ SKLAD</t>
  </si>
  <si>
    <t>1.30.01</t>
  </si>
  <si>
    <t>1.30.02</t>
  </si>
  <si>
    <t>CHLADÍCÍ SKŘÍŇ 600 L NEREZ</t>
  </si>
  <si>
    <t xml:space="preserve"> - nerezové provedení
- integrované madlo
- plné dveře, lze měnit otevírání
- elektronický termostat
- chlazení s pomocným ventilátorem
- nastavitelné police GN 2/1
- zámek
- digitální termostat a teplotní displej
- nastavitelné nožky s pojezdovými válečky vzadu
</t>
  </si>
  <si>
    <t>1.31 VARNA</t>
  </si>
  <si>
    <t>1.31.01</t>
  </si>
  <si>
    <t>1.31.02</t>
  </si>
  <si>
    <t>1.31.03a</t>
  </si>
  <si>
    <t>1.31.03b</t>
  </si>
  <si>
    <t>1.31.04</t>
  </si>
  <si>
    <t>1.31.05</t>
  </si>
  <si>
    <t xml:space="preserve"> - jeklová konstrukce
- zadní lem
- prostor pro podstolovou lednici na poz. 1.31.04
</t>
  </si>
  <si>
    <t>1.31.06</t>
  </si>
  <si>
    <t>1.31.07</t>
  </si>
  <si>
    <t xml:space="preserve"> - 2x2 zásuvky
- agregát vlevo
- dřez nad agregátem
- otvor na baterii
- zadní lem
</t>
  </si>
  <si>
    <t>1.31.07a</t>
  </si>
  <si>
    <t>1.31.08</t>
  </si>
  <si>
    <t>ŘEZNICKÝ ŠPALEK</t>
  </si>
  <si>
    <t>1.31.09</t>
  </si>
  <si>
    <t xml:space="preserve"> - jeklová konstrukce
- zadní a pravý lem
</t>
  </si>
  <si>
    <t>1.31.10</t>
  </si>
  <si>
    <t>BLIXER</t>
  </si>
  <si>
    <t xml:space="preserve">výkon: 2 - 15 porcí
počet ot./min.: 3000
jednoráz.zpracovávané množství: 0,4 - 3 kg
jednoráz. zpracovávané množství: 2 - 15 porcí/1 porce 200 g
objem nádoby blixeru: 4,5 l
nádoba blixeru: nerez
motorový blok: kovový
pulsní tlačítko: Ano
</t>
  </si>
  <si>
    <t>1.31.11</t>
  </si>
  <si>
    <t xml:space="preserve"> - 2x2 zásuvky
- agregát vpravo
- dřez nad agregátem
- otvor na baterii
- zadní lem
</t>
  </si>
  <si>
    <t>1.31.12</t>
  </si>
  <si>
    <t>KROUHAČ ZELENINY - stávající</t>
  </si>
  <si>
    <t>1.31.13</t>
  </si>
  <si>
    <t xml:space="preserve"> - jeklová konstrukce
- 1x spodní police
- pod pracovní deskou zásuvky
- zadní lem
</t>
  </si>
  <si>
    <t>1.31.14</t>
  </si>
  <si>
    <t>UNIVERZÁLNÍ KUCHYŇSKÝ ROBOT - repas stávajícího</t>
  </si>
  <si>
    <t>x</t>
  </si>
  <si>
    <t>1.31.15</t>
  </si>
  <si>
    <t>PRACOVNÍ STŮL S POLICÍ, BUKOVÁ DESKA</t>
  </si>
  <si>
    <t xml:space="preserve"> - jeklová konstrukce
- 1x spodní police
- buková pracovní deska
</t>
  </si>
  <si>
    <t>1.31.16</t>
  </si>
  <si>
    <t>VOZÁK SE VSUNY NA GN</t>
  </si>
  <si>
    <t xml:space="preserve"> - kapacita: 16 GN 1/1</t>
  </si>
  <si>
    <t>1.31.17</t>
  </si>
  <si>
    <t>1.31.18</t>
  </si>
  <si>
    <t>MYCÍ STŮL</t>
  </si>
  <si>
    <t xml:space="preserve"> - jeklová konstrukce
- prolam desky
- dřezy: 1x 400x500 mm a 1x 600x500 mm
- otvor pro stolní tlakovou sprchu
- zadní lem 300 mm
</t>
  </si>
  <si>
    <t>1.31.19</t>
  </si>
  <si>
    <t>1.31.20</t>
  </si>
  <si>
    <t>VOZÍK SE VSUNY NA GN</t>
  </si>
  <si>
    <t xml:space="preserve"> - kapacita: 10 GN 1/1</t>
  </si>
  <si>
    <t>1.31.21</t>
  </si>
  <si>
    <t>1.31.22</t>
  </si>
  <si>
    <t>EL. KOTEL 90 L</t>
  </si>
  <si>
    <t xml:space="preserve"> - Celonerezová konstrukce z kvalitní potravinářské oceli AISI 304 - EN 1.4301
- Dno a stěny kotle z nerezové oceli AISI 316 - EN 1.4404 se zvýšenou odolností
proti soli a chemikáliím
- Využitelný objem kotle: 85 l s přesnou měrkou objemu na stěně kotle / celkový objem 95 l
- Zvýšený výkon topných těles a kvalitní izolace zajišťují rychlé uvedení celého objemu 85 l za 45 min
při pokojové teplotě
- Bezúdržbový vypouštěcí ventil (kohout) - zabrušovaný; v čele kohoutu je čistící otvor
- Automatické dopouštění duplikátoru
</t>
  </si>
  <si>
    <t>1.31.23</t>
  </si>
  <si>
    <t>1.31.24</t>
  </si>
  <si>
    <t>1.31.25</t>
  </si>
  <si>
    <t>PRACOVNÍ STŮL - stávající</t>
  </si>
  <si>
    <t>1.31.26</t>
  </si>
  <si>
    <t>EL. MULTIFUNKČNÍ PÁNEV 2x79 L</t>
  </si>
  <si>
    <t xml:space="preserve">Užitný objem: 2 x 79 litrů – dle DIN 18857
Kapacita GN: 2 x GN 1/1
Rozměr dna: 2 x 540 x 557 mm
Hloubka vany: 280 mm
Užitná plocha: 2 x 30 dm2
Celkový rozměr: 1756 x 850 x 1050 mm
Celkový instalovaný příkon: 36,9 kW
Napětí: 3 N AC 400 V
Jištění: 3 x 50 A
Váha: 395 kg
Přívod studené vody: R3/4
Odpad vody: DN - 50
</t>
  </si>
  <si>
    <t>1.31.26a</t>
  </si>
  <si>
    <t>PŘÍSLUŠENSTVÍ K MULTIFUNKČNÍ PÁNVI</t>
  </si>
  <si>
    <t xml:space="preserve"> - rameno pro zdvih košů
- 2x rameno (typ bude upřesněn)
- 2x roš pro NT
- 1x špachtle velká
- 1x síto
</t>
  </si>
  <si>
    <t>1.31.27</t>
  </si>
  <si>
    <t>1.31.28</t>
  </si>
  <si>
    <t>ODSAVAČ PAR ZÁVĚSNÝ - není dodávkou GASTRA</t>
  </si>
  <si>
    <t>1.31.29</t>
  </si>
  <si>
    <t>1.36. ODPADKY</t>
  </si>
  <si>
    <t>1.36.01</t>
  </si>
  <si>
    <t>1.36.02</t>
  </si>
  <si>
    <t>ZAŘÍZENÍ NA ZPRACOVÁNÍ BIOLOGICKÉHO ODPADU</t>
  </si>
  <si>
    <t xml:space="preserve">VÁHA: 159 kg prázdný
KAPACITA ZPRACOVÁNÍ ZA HODINU: 7 kg za hodinu
PRŮMĚRNÁ SPOTŘEBA VODY: 114 l za den
SPOTŘEBA ELEKTŘINY: 0,43 kWh
ROČNÍ PLNĚNÍ: Může zpracovat až 57 t potravinového odpadu určeného k vývozu na skládku. 
</t>
  </si>
  <si>
    <t>1.37 SKLAD POTRAVIN</t>
  </si>
  <si>
    <t>1.37.01</t>
  </si>
  <si>
    <t>1.37.02</t>
  </si>
  <si>
    <t>1.37.03</t>
  </si>
  <si>
    <t>MRAZÍCÍ SKŘÍŇ 600 L NEREZ</t>
  </si>
  <si>
    <t xml:space="preserve"> - nerezové provedení
- integrované madlo
- plné dveře, lze měnit otevírání
- elektronický termostat
- pevné chlazené police
- zámek
- nastavitelné nožky s pojezdovými válečky vzadu
</t>
  </si>
  <si>
    <t>1.37.04</t>
  </si>
  <si>
    <t>II.NP</t>
  </si>
  <si>
    <t>2.21 PŘÍPRAVNA JÍDLA</t>
  </si>
  <si>
    <t>2.21.01</t>
  </si>
  <si>
    <t>2.21.02</t>
  </si>
  <si>
    <t>POLICE NÁSTĚNNÁ - stávající</t>
  </si>
  <si>
    <t>2.21.03</t>
  </si>
  <si>
    <t>VÝDEJNÍ STŮL</t>
  </si>
  <si>
    <t xml:space="preserve"> - jeklová konstrikce
- zadní lem
- vpravo zásuvkový blok
- 2x ohřevná vestavná vana GN 1/1 vlevo
</t>
  </si>
  <si>
    <t>2.21.04</t>
  </si>
  <si>
    <t>2.21.05</t>
  </si>
  <si>
    <t>2.21.06a</t>
  </si>
  <si>
    <t>2.21.06b</t>
  </si>
  <si>
    <t>2.21.07</t>
  </si>
  <si>
    <t>MYČKA NÁDOBÍ - stávající</t>
  </si>
  <si>
    <t>2.21.08</t>
  </si>
  <si>
    <t>PRACOVNÍ STŮL S DŘEZEM ATYP</t>
  </si>
  <si>
    <t xml:space="preserve"> - jeklová konstrukce
- zadní lem
- 1x dřez 400x400 mm 
- otvor pro stolní tlakovou sprchu
</t>
  </si>
  <si>
    <t>2.21.09</t>
  </si>
  <si>
    <t>2.21.10</t>
  </si>
  <si>
    <t>OSTATNÍ</t>
  </si>
  <si>
    <t>X1</t>
  </si>
  <si>
    <t>DOPRAVA, INSTALACE, ZAŠKOLENÍ</t>
  </si>
  <si>
    <t>Celkem kW</t>
  </si>
  <si>
    <t>CENOVÁ REKAPITULACE</t>
  </si>
  <si>
    <t>CELKOVÁ CENA bez DPH</t>
  </si>
  <si>
    <t>DPH 21 %</t>
  </si>
  <si>
    <t>Celková cena vč. DPH</t>
  </si>
  <si>
    <r>
      <rPr>
        <b/>
        <sz val="12"/>
        <color rgb="FFFF0000"/>
        <rFont val="Tahoma"/>
        <family val="2"/>
        <charset val="238"/>
      </rPr>
      <t>POZNÁMKA</t>
    </r>
    <r>
      <rPr>
        <b/>
        <sz val="10"/>
        <color rgb="FFFF0000"/>
        <rFont val="Tahoma"/>
        <family val="2"/>
        <charset val="238"/>
      </rPr>
      <t>: Veškeré nerezy se musí zaměřovat a koordinovat se stavbou!!!</t>
    </r>
  </si>
  <si>
    <r>
      <t xml:space="preserve">DATUM:                     </t>
    </r>
    <r>
      <rPr>
        <i/>
        <sz val="11"/>
        <color indexed="8"/>
        <rFont val="Tahoma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</si>
</sst>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00"/>
    <numFmt numFmtId="166" formatCode="#,##0&quot; Kč&quot;"/>
    <numFmt numFmtId="167" formatCode="#,##0.00\ &quot;Kč&quot;"/>
    <numFmt numFmtId="168" formatCode="#,##0\ &quot;Kč&quot;"/>
  </numFmts>
  <fonts count="4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1"/>
      <color theme="1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6"/>
      <color indexed="9"/>
      <name val="Tahoma"/>
      <family val="2"/>
      <charset val="238"/>
    </font>
    <font>
      <b/>
      <sz val="10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2"/>
      <color rgb="FFFF0000"/>
      <name val="Tahoma"/>
      <family val="2"/>
      <charset val="238"/>
    </font>
    <font>
      <i/>
      <sz val="11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i/>
      <sz val="11"/>
      <name val="Tahoma"/>
      <family val="2"/>
      <charset val="238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0"/>
      <color theme="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10"/>
      <name val="Tahoma"/>
      <family val="2"/>
      <charset val="238"/>
    </font>
    <font>
      <sz val="9"/>
      <name val="Arial CE"/>
    </font>
    <font>
      <b/>
      <sz val="14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rgb="FFFF0000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4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5" borderId="0" xfId="2" applyFont="1" applyFill="1" applyAlignment="1">
      <alignment horizontal="center"/>
    </xf>
    <xf numFmtId="0" fontId="20" fillId="5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  <xf numFmtId="2" fontId="21" fillId="5" borderId="0" xfId="0" applyNumberFormat="1" applyFont="1" applyFill="1" applyAlignment="1">
      <alignment horizontal="center"/>
    </xf>
    <xf numFmtId="0" fontId="22" fillId="6" borderId="0" xfId="2" applyFont="1" applyFill="1" applyAlignment="1">
      <alignment horizontal="left" vertical="top"/>
    </xf>
    <xf numFmtId="0" fontId="23" fillId="6" borderId="0" xfId="2" applyFont="1" applyFill="1" applyAlignment="1">
      <alignment horizontal="left" vertical="top"/>
    </xf>
    <xf numFmtId="0" fontId="17" fillId="6" borderId="0" xfId="0" applyFont="1" applyFill="1" applyAlignment="1">
      <alignment horizontal="left" vertical="center"/>
    </xf>
    <xf numFmtId="14" fontId="17" fillId="6" borderId="0" xfId="0" applyNumberFormat="1" applyFont="1" applyFill="1" applyAlignment="1">
      <alignment horizontal="left" vertical="center"/>
    </xf>
    <xf numFmtId="0" fontId="27" fillId="6" borderId="0" xfId="0" applyFont="1" applyFill="1" applyAlignment="1">
      <alignment horizontal="center" vertical="center"/>
    </xf>
    <xf numFmtId="0" fontId="28" fillId="6" borderId="0" xfId="2" applyFont="1" applyFill="1" applyAlignment="1">
      <alignment horizontal="left" vertical="top"/>
    </xf>
    <xf numFmtId="0" fontId="29" fillId="6" borderId="0" xfId="2" applyFont="1" applyFill="1" applyAlignment="1">
      <alignment horizontal="left" vertical="top"/>
    </xf>
    <xf numFmtId="14" fontId="17" fillId="6" borderId="0" xfId="0" applyNumberFormat="1" applyFont="1" applyFill="1" applyAlignment="1">
      <alignment vertical="top" wrapText="1"/>
    </xf>
    <xf numFmtId="0" fontId="30" fillId="6" borderId="0" xfId="2" applyFont="1" applyFill="1"/>
    <xf numFmtId="0" fontId="27" fillId="6" borderId="0" xfId="0" applyFont="1" applyFill="1" applyAlignment="1">
      <alignment vertical="center"/>
    </xf>
    <xf numFmtId="0" fontId="28" fillId="6" borderId="0" xfId="2" applyFont="1" applyFill="1" applyAlignment="1">
      <alignment horizontal="left" vertical="top" wrapText="1"/>
    </xf>
    <xf numFmtId="0" fontId="32" fillId="6" borderId="0" xfId="0" applyFont="1" applyFill="1" applyAlignment="1">
      <alignment horizontal="center"/>
    </xf>
    <xf numFmtId="0" fontId="33" fillId="6" borderId="0" xfId="2" applyFont="1" applyFill="1" applyAlignment="1">
      <alignment horizontal="left" vertical="center"/>
    </xf>
    <xf numFmtId="2" fontId="31" fillId="6" borderId="0" xfId="0" applyNumberFormat="1" applyFont="1" applyFill="1" applyAlignment="1">
      <alignment horizontal="left" vertical="center"/>
    </xf>
    <xf numFmtId="0" fontId="34" fillId="6" borderId="0" xfId="0" applyFont="1" applyFill="1" applyAlignment="1">
      <alignment horizontal="center"/>
    </xf>
    <xf numFmtId="0" fontId="35" fillId="7" borderId="51" xfId="2" applyFont="1" applyFill="1" applyBorder="1" applyAlignment="1">
      <alignment horizontal="center" vertical="center"/>
    </xf>
    <xf numFmtId="166" fontId="35" fillId="7" borderId="52" xfId="2" applyNumberFormat="1" applyFont="1" applyFill="1" applyBorder="1" applyAlignment="1">
      <alignment horizontal="center" vertical="center"/>
    </xf>
    <xf numFmtId="0" fontId="35" fillId="7" borderId="55" xfId="2" applyFont="1" applyFill="1" applyBorder="1" applyAlignment="1">
      <alignment horizontal="center" vertical="center"/>
    </xf>
    <xf numFmtId="0" fontId="31" fillId="7" borderId="56" xfId="2" applyFont="1" applyFill="1" applyBorder="1" applyAlignment="1">
      <alignment horizontal="center"/>
    </xf>
    <xf numFmtId="2" fontId="31" fillId="7" borderId="56" xfId="2" applyNumberFormat="1" applyFont="1" applyFill="1" applyBorder="1" applyAlignment="1">
      <alignment horizontal="center"/>
    </xf>
    <xf numFmtId="166" fontId="31" fillId="7" borderId="57" xfId="2" applyNumberFormat="1" applyFont="1" applyFill="1" applyBorder="1" applyAlignment="1">
      <alignment horizontal="center"/>
    </xf>
    <xf numFmtId="0" fontId="31" fillId="9" borderId="9" xfId="0" applyFont="1" applyFill="1" applyBorder="1" applyAlignment="1">
      <alignment horizontal="center" vertical="center"/>
    </xf>
    <xf numFmtId="0" fontId="35" fillId="9" borderId="6" xfId="0" applyFont="1" applyFill="1" applyBorder="1" applyAlignment="1">
      <alignment horizontal="center" vertical="center"/>
    </xf>
    <xf numFmtId="0" fontId="31" fillId="9" borderId="58" xfId="0" applyFont="1" applyFill="1" applyBorder="1" applyAlignment="1">
      <alignment horizontal="center" vertical="center"/>
    </xf>
    <xf numFmtId="0" fontId="31" fillId="9" borderId="6" xfId="0" applyFont="1" applyFill="1" applyBorder="1" applyAlignment="1">
      <alignment horizontal="center" vertical="center"/>
    </xf>
    <xf numFmtId="0" fontId="31" fillId="10" borderId="9" xfId="0" applyFont="1" applyFill="1" applyBorder="1" applyAlignment="1">
      <alignment horizontal="center" vertical="center"/>
    </xf>
    <xf numFmtId="0" fontId="35" fillId="10" borderId="6" xfId="0" applyFont="1" applyFill="1" applyBorder="1" applyAlignment="1">
      <alignment horizontal="center" vertical="center"/>
    </xf>
    <xf numFmtId="0" fontId="31" fillId="10" borderId="58" xfId="0" applyFont="1" applyFill="1" applyBorder="1" applyAlignment="1">
      <alignment horizontal="center" vertical="center"/>
    </xf>
    <xf numFmtId="0" fontId="31" fillId="10" borderId="6" xfId="0" applyFont="1" applyFill="1" applyBorder="1" applyAlignment="1">
      <alignment horizontal="center" vertical="center"/>
    </xf>
    <xf numFmtId="49" fontId="31" fillId="0" borderId="59" xfId="0" applyNumberFormat="1" applyFont="1" applyBorder="1" applyAlignment="1">
      <alignment horizontal="center" vertical="center" wrapText="1"/>
    </xf>
    <xf numFmtId="0" fontId="36" fillId="0" borderId="39" xfId="0" applyFont="1" applyBorder="1" applyAlignment="1">
      <alignment horizontal="left" vertical="center" wrapText="1"/>
    </xf>
    <xf numFmtId="0" fontId="31" fillId="0" borderId="60" xfId="0" applyFont="1" applyBorder="1" applyAlignment="1">
      <alignment horizontal="left" vertical="center" wrapText="1"/>
    </xf>
    <xf numFmtId="1" fontId="31" fillId="0" borderId="39" xfId="2" applyNumberFormat="1" applyFont="1" applyBorder="1" applyAlignment="1">
      <alignment horizontal="center" vertical="center" wrapText="1"/>
    </xf>
    <xf numFmtId="0" fontId="31" fillId="0" borderId="39" xfId="2" applyFont="1" applyBorder="1" applyAlignment="1">
      <alignment horizontal="center" vertical="center"/>
    </xf>
    <xf numFmtId="1" fontId="31" fillId="0" borderId="39" xfId="2" applyNumberFormat="1" applyFont="1" applyBorder="1" applyAlignment="1">
      <alignment horizontal="center" vertical="center"/>
    </xf>
    <xf numFmtId="2" fontId="31" fillId="0" borderId="39" xfId="2" applyNumberFormat="1" applyFont="1" applyBorder="1" applyAlignment="1">
      <alignment horizontal="center" vertical="center"/>
    </xf>
    <xf numFmtId="2" fontId="31" fillId="0" borderId="60" xfId="2" applyNumberFormat="1" applyFont="1" applyBorder="1" applyAlignment="1">
      <alignment horizontal="center" vertical="center"/>
    </xf>
    <xf numFmtId="167" fontId="31" fillId="0" borderId="60" xfId="2" applyNumberFormat="1" applyFont="1" applyBorder="1" applyAlignment="1">
      <alignment vertical="center"/>
    </xf>
    <xf numFmtId="0" fontId="31" fillId="0" borderId="39" xfId="0" applyFont="1" applyBorder="1" applyAlignment="1">
      <alignment horizontal="left" vertical="center" wrapText="1"/>
    </xf>
    <xf numFmtId="1" fontId="31" fillId="0" borderId="39" xfId="2" applyNumberFormat="1" applyFont="1" applyBorder="1" applyAlignment="1">
      <alignment horizontal="left" vertical="top" wrapText="1"/>
    </xf>
    <xf numFmtId="0" fontId="36" fillId="0" borderId="61" xfId="0" applyFont="1" applyBorder="1" applyAlignment="1">
      <alignment horizontal="left" vertical="center" wrapText="1"/>
    </xf>
    <xf numFmtId="0" fontId="36" fillId="0" borderId="62" xfId="0" applyFont="1" applyBorder="1" applyAlignment="1">
      <alignment horizontal="left" vertical="center" wrapText="1"/>
    </xf>
    <xf numFmtId="49" fontId="31" fillId="0" borderId="9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center" wrapText="1"/>
    </xf>
    <xf numFmtId="1" fontId="31" fillId="0" borderId="58" xfId="2" applyNumberFormat="1" applyFont="1" applyBorder="1" applyAlignment="1">
      <alignment horizontal="left" vertical="top" wrapText="1"/>
    </xf>
    <xf numFmtId="1" fontId="31" fillId="0" borderId="6" xfId="2" applyNumberFormat="1" applyFont="1" applyBorder="1" applyAlignment="1">
      <alignment horizontal="center" vertical="center" wrapText="1"/>
    </xf>
    <xf numFmtId="0" fontId="31" fillId="0" borderId="6" xfId="2" applyFont="1" applyBorder="1" applyAlignment="1">
      <alignment horizontal="center" vertical="center"/>
    </xf>
    <xf numFmtId="1" fontId="31" fillId="0" borderId="6" xfId="2" applyNumberFormat="1" applyFont="1" applyBorder="1" applyAlignment="1">
      <alignment horizontal="center" vertical="center"/>
    </xf>
    <xf numFmtId="2" fontId="31" fillId="0" borderId="6" xfId="2" applyNumberFormat="1" applyFont="1" applyBorder="1" applyAlignment="1">
      <alignment horizontal="center" vertical="center"/>
    </xf>
    <xf numFmtId="167" fontId="31" fillId="0" borderId="6" xfId="2" applyNumberFormat="1" applyFont="1" applyBorder="1" applyAlignment="1">
      <alignment vertical="center"/>
    </xf>
    <xf numFmtId="49" fontId="31" fillId="11" borderId="59" xfId="0" applyNumberFormat="1" applyFont="1" applyFill="1" applyBorder="1" applyAlignment="1">
      <alignment horizontal="center" vertical="center" wrapText="1"/>
    </xf>
    <xf numFmtId="0" fontId="31" fillId="11" borderId="39" xfId="0" applyFont="1" applyFill="1" applyBorder="1" applyAlignment="1">
      <alignment horizontal="left" vertical="center" wrapText="1"/>
    </xf>
    <xf numFmtId="1" fontId="31" fillId="11" borderId="39" xfId="2" applyNumberFormat="1" applyFont="1" applyFill="1" applyBorder="1" applyAlignment="1">
      <alignment horizontal="left" vertical="top" wrapText="1"/>
    </xf>
    <xf numFmtId="1" fontId="31" fillId="11" borderId="39" xfId="2" applyNumberFormat="1" applyFont="1" applyFill="1" applyBorder="1" applyAlignment="1">
      <alignment horizontal="center" vertical="center" wrapText="1"/>
    </xf>
    <xf numFmtId="0" fontId="31" fillId="11" borderId="39" xfId="2" applyFont="1" applyFill="1" applyBorder="1" applyAlignment="1">
      <alignment horizontal="center" vertical="center"/>
    </xf>
    <xf numFmtId="1" fontId="31" fillId="11" borderId="39" xfId="2" applyNumberFormat="1" applyFont="1" applyFill="1" applyBorder="1" applyAlignment="1">
      <alignment horizontal="center" vertical="center"/>
    </xf>
    <xf numFmtId="2" fontId="31" fillId="11" borderId="39" xfId="2" applyNumberFormat="1" applyFont="1" applyFill="1" applyBorder="1" applyAlignment="1">
      <alignment horizontal="center" vertical="center"/>
    </xf>
    <xf numFmtId="2" fontId="31" fillId="11" borderId="60" xfId="2" applyNumberFormat="1" applyFont="1" applyFill="1" applyBorder="1" applyAlignment="1">
      <alignment horizontal="center" vertical="center"/>
    </xf>
    <xf numFmtId="167" fontId="31" fillId="11" borderId="60" xfId="2" applyNumberFormat="1" applyFont="1" applyFill="1" applyBorder="1" applyAlignment="1">
      <alignment vertical="center"/>
    </xf>
    <xf numFmtId="0" fontId="31" fillId="0" borderId="61" xfId="0" applyFont="1" applyBorder="1" applyAlignment="1">
      <alignment horizontal="left" vertical="center" wrapText="1"/>
    </xf>
    <xf numFmtId="49" fontId="31" fillId="12" borderId="59" xfId="0" applyNumberFormat="1" applyFont="1" applyFill="1" applyBorder="1" applyAlignment="1">
      <alignment horizontal="center" vertical="center" wrapText="1"/>
    </xf>
    <xf numFmtId="0" fontId="31" fillId="12" borderId="39" xfId="0" applyFont="1" applyFill="1" applyBorder="1" applyAlignment="1">
      <alignment horizontal="left" vertical="center" wrapText="1"/>
    </xf>
    <xf numFmtId="1" fontId="31" fillId="12" borderId="39" xfId="2" applyNumberFormat="1" applyFont="1" applyFill="1" applyBorder="1" applyAlignment="1">
      <alignment horizontal="left" vertical="top" wrapText="1"/>
    </xf>
    <xf numFmtId="1" fontId="31" fillId="12" borderId="39" xfId="2" applyNumberFormat="1" applyFont="1" applyFill="1" applyBorder="1" applyAlignment="1">
      <alignment horizontal="center" vertical="center" wrapText="1"/>
    </xf>
    <xf numFmtId="0" fontId="31" fillId="12" borderId="39" xfId="2" applyFont="1" applyFill="1" applyBorder="1" applyAlignment="1">
      <alignment horizontal="center" vertical="center"/>
    </xf>
    <xf numFmtId="1" fontId="31" fillId="12" borderId="39" xfId="2" applyNumberFormat="1" applyFont="1" applyFill="1" applyBorder="1" applyAlignment="1">
      <alignment horizontal="center" vertical="center"/>
    </xf>
    <xf numFmtId="2" fontId="31" fillId="12" borderId="39" xfId="2" applyNumberFormat="1" applyFont="1" applyFill="1" applyBorder="1" applyAlignment="1">
      <alignment horizontal="center" vertical="center"/>
    </xf>
    <xf numFmtId="2" fontId="31" fillId="12" borderId="60" xfId="2" applyNumberFormat="1" applyFont="1" applyFill="1" applyBorder="1" applyAlignment="1">
      <alignment horizontal="center" vertical="center"/>
    </xf>
    <xf numFmtId="167" fontId="31" fillId="12" borderId="60" xfId="2" applyNumberFormat="1" applyFont="1" applyFill="1" applyBorder="1" applyAlignment="1">
      <alignment vertical="center"/>
    </xf>
    <xf numFmtId="16" fontId="31" fillId="0" borderId="39" xfId="0" applyNumberFormat="1" applyFont="1" applyBorder="1" applyAlignment="1">
      <alignment horizontal="left" vertical="center" wrapText="1"/>
    </xf>
    <xf numFmtId="1" fontId="31" fillId="0" borderId="63" xfId="2" applyNumberFormat="1" applyFont="1" applyBorder="1" applyAlignment="1">
      <alignment horizontal="center" vertical="center" wrapText="1"/>
    </xf>
    <xf numFmtId="0" fontId="31" fillId="0" borderId="63" xfId="2" applyFont="1" applyBorder="1" applyAlignment="1">
      <alignment horizontal="center" vertical="center"/>
    </xf>
    <xf numFmtId="1" fontId="31" fillId="0" borderId="63" xfId="2" applyNumberFormat="1" applyFont="1" applyBorder="1" applyAlignment="1">
      <alignment horizontal="center" vertical="center"/>
    </xf>
    <xf numFmtId="2" fontId="31" fillId="0" borderId="63" xfId="2" applyNumberFormat="1" applyFont="1" applyBorder="1" applyAlignment="1">
      <alignment horizontal="center" vertical="center"/>
    </xf>
    <xf numFmtId="2" fontId="31" fillId="0" borderId="64" xfId="2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1" fontId="31" fillId="0" borderId="0" xfId="2" applyNumberFormat="1" applyFont="1" applyAlignment="1">
      <alignment horizontal="left" vertical="top" wrapText="1"/>
    </xf>
    <xf numFmtId="2" fontId="35" fillId="0" borderId="65" xfId="2" applyNumberFormat="1" applyFont="1" applyBorder="1" applyAlignment="1">
      <alignment horizontal="center" vertical="center"/>
    </xf>
    <xf numFmtId="167" fontId="31" fillId="0" borderId="0" xfId="2" applyNumberFormat="1" applyFont="1" applyAlignment="1">
      <alignment vertical="center"/>
    </xf>
    <xf numFmtId="49" fontId="31" fillId="0" borderId="0" xfId="2" applyNumberFormat="1" applyFont="1" applyAlignment="1">
      <alignment horizontal="center" vertical="top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2" fontId="35" fillId="0" borderId="0" xfId="0" applyNumberFormat="1" applyFont="1" applyAlignment="1">
      <alignment horizontal="center" vertical="center"/>
    </xf>
    <xf numFmtId="168" fontId="35" fillId="0" borderId="0" xfId="0" applyNumberFormat="1" applyFont="1" applyAlignment="1">
      <alignment horizontal="center" vertical="center"/>
    </xf>
    <xf numFmtId="49" fontId="31" fillId="13" borderId="68" xfId="2" applyNumberFormat="1" applyFont="1" applyFill="1" applyBorder="1" applyAlignment="1">
      <alignment horizontal="center" vertical="center"/>
    </xf>
    <xf numFmtId="1" fontId="35" fillId="13" borderId="69" xfId="2" applyNumberFormat="1" applyFont="1" applyFill="1" applyBorder="1" applyAlignment="1">
      <alignment horizontal="center" vertical="center" wrapText="1"/>
    </xf>
    <xf numFmtId="0" fontId="31" fillId="13" borderId="69" xfId="0" applyFont="1" applyFill="1" applyBorder="1" applyAlignment="1">
      <alignment horizontal="center" vertical="center"/>
    </xf>
    <xf numFmtId="1" fontId="31" fillId="13" borderId="69" xfId="2" applyNumberFormat="1" applyFont="1" applyFill="1" applyBorder="1" applyAlignment="1">
      <alignment horizontal="center" vertical="center"/>
    </xf>
    <xf numFmtId="2" fontId="31" fillId="13" borderId="69" xfId="2" applyNumberFormat="1" applyFont="1" applyFill="1" applyBorder="1" applyAlignment="1">
      <alignment horizontal="center" vertical="center"/>
    </xf>
    <xf numFmtId="167" fontId="35" fillId="13" borderId="69" xfId="2" applyNumberFormat="1" applyFont="1" applyFill="1" applyBorder="1" applyAlignment="1">
      <alignment horizontal="center" vertical="center"/>
    </xf>
    <xf numFmtId="49" fontId="31" fillId="0" borderId="70" xfId="2" applyNumberFormat="1" applyFont="1" applyBorder="1" applyAlignment="1">
      <alignment horizontal="center" vertical="center"/>
    </xf>
    <xf numFmtId="1" fontId="31" fillId="0" borderId="60" xfId="2" applyNumberFormat="1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167" fontId="31" fillId="0" borderId="60" xfId="2" applyNumberFormat="1" applyFont="1" applyBorder="1" applyAlignment="1">
      <alignment horizontal="center" vertical="center"/>
    </xf>
    <xf numFmtId="49" fontId="31" fillId="0" borderId="59" xfId="2" applyNumberFormat="1" applyFont="1" applyBorder="1" applyAlignment="1">
      <alignment horizontal="center" vertical="center"/>
    </xf>
    <xf numFmtId="0" fontId="31" fillId="0" borderId="39" xfId="2" applyFont="1" applyBorder="1" applyAlignment="1">
      <alignment horizontal="center" vertical="center" wrapText="1"/>
    </xf>
    <xf numFmtId="167" fontId="31" fillId="0" borderId="39" xfId="2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1" fillId="8" borderId="23" xfId="0" applyFont="1" applyFill="1" applyBorder="1" applyAlignment="1">
      <alignment horizontal="center" vertical="center"/>
    </xf>
    <xf numFmtId="0" fontId="31" fillId="8" borderId="24" xfId="0" applyFont="1" applyFill="1" applyBorder="1" applyAlignment="1">
      <alignment horizontal="center" vertical="center"/>
    </xf>
    <xf numFmtId="1" fontId="35" fillId="0" borderId="11" xfId="2" applyNumberFormat="1" applyFont="1" applyBorder="1" applyAlignment="1">
      <alignment horizontal="center" vertical="center" wrapText="1"/>
    </xf>
    <xf numFmtId="1" fontId="35" fillId="0" borderId="7" xfId="2" applyNumberFormat="1" applyFont="1" applyBorder="1" applyAlignment="1">
      <alignment horizontal="center" vertical="center" wrapText="1"/>
    </xf>
    <xf numFmtId="49" fontId="37" fillId="13" borderId="59" xfId="2" applyNumberFormat="1" applyFont="1" applyFill="1" applyBorder="1" applyAlignment="1">
      <alignment horizontal="center" vertical="center" wrapText="1"/>
    </xf>
    <xf numFmtId="0" fontId="38" fillId="13" borderId="39" xfId="0" applyFont="1" applyFill="1" applyBorder="1" applyAlignment="1">
      <alignment horizontal="center"/>
    </xf>
    <xf numFmtId="49" fontId="39" fillId="8" borderId="14" xfId="2" applyNumberFormat="1" applyFont="1" applyFill="1" applyBorder="1" applyAlignment="1">
      <alignment horizontal="center" vertical="center" wrapText="1"/>
    </xf>
    <xf numFmtId="49" fontId="39" fillId="8" borderId="58" xfId="2" applyNumberFormat="1" applyFont="1" applyFill="1" applyBorder="1" applyAlignment="1">
      <alignment horizontal="center" vertical="center" wrapText="1"/>
    </xf>
    <xf numFmtId="49" fontId="31" fillId="14" borderId="66" xfId="2" applyNumberFormat="1" applyFont="1" applyFill="1" applyBorder="1" applyAlignment="1">
      <alignment horizontal="center" vertical="center"/>
    </xf>
    <xf numFmtId="49" fontId="31" fillId="14" borderId="67" xfId="2" applyNumberFormat="1" applyFont="1" applyFill="1" applyBorder="1" applyAlignment="1">
      <alignment horizontal="center" vertical="center"/>
    </xf>
    <xf numFmtId="0" fontId="33" fillId="6" borderId="0" xfId="2" applyFont="1" applyFill="1" applyAlignment="1">
      <alignment horizontal="left" vertical="center"/>
    </xf>
    <xf numFmtId="0" fontId="35" fillId="7" borderId="44" xfId="2" applyFont="1" applyFill="1" applyBorder="1" applyAlignment="1">
      <alignment horizontal="center" vertical="center"/>
    </xf>
    <xf numFmtId="0" fontId="35" fillId="7" borderId="53" xfId="2" applyFont="1" applyFill="1" applyBorder="1" applyAlignment="1">
      <alignment horizontal="center" vertical="center"/>
    </xf>
    <xf numFmtId="0" fontId="35" fillId="7" borderId="45" xfId="0" applyFont="1" applyFill="1" applyBorder="1" applyAlignment="1">
      <alignment horizontal="center" vertical="center"/>
    </xf>
    <xf numFmtId="0" fontId="35" fillId="7" borderId="54" xfId="0" applyFont="1" applyFill="1" applyBorder="1" applyAlignment="1">
      <alignment horizontal="center" vertical="center"/>
    </xf>
    <xf numFmtId="0" fontId="35" fillId="7" borderId="45" xfId="2" applyFont="1" applyFill="1" applyBorder="1" applyAlignment="1">
      <alignment horizontal="center" vertical="center"/>
    </xf>
    <xf numFmtId="0" fontId="35" fillId="7" borderId="54" xfId="2" applyFont="1" applyFill="1" applyBorder="1" applyAlignment="1">
      <alignment horizontal="center" vertical="center"/>
    </xf>
    <xf numFmtId="0" fontId="35" fillId="7" borderId="46" xfId="2" applyFont="1" applyFill="1" applyBorder="1" applyAlignment="1">
      <alignment horizontal="center" vertical="center"/>
    </xf>
    <xf numFmtId="0" fontId="35" fillId="7" borderId="47" xfId="2" applyFont="1" applyFill="1" applyBorder="1" applyAlignment="1">
      <alignment horizontal="center" vertical="center"/>
    </xf>
    <xf numFmtId="0" fontId="35" fillId="7" borderId="48" xfId="2" applyFont="1" applyFill="1" applyBorder="1" applyAlignment="1">
      <alignment horizontal="center" vertical="center"/>
    </xf>
    <xf numFmtId="0" fontId="35" fillId="7" borderId="49" xfId="2" applyFont="1" applyFill="1" applyBorder="1" applyAlignment="1">
      <alignment horizontal="center" vertical="center"/>
    </xf>
    <xf numFmtId="0" fontId="35" fillId="7" borderId="50" xfId="2" applyFont="1" applyFill="1" applyBorder="1" applyAlignment="1">
      <alignment horizontal="center" vertical="center"/>
    </xf>
    <xf numFmtId="2" fontId="35" fillId="7" borderId="48" xfId="2" applyNumberFormat="1" applyFont="1" applyFill="1" applyBorder="1" applyAlignment="1">
      <alignment horizontal="center" vertical="center"/>
    </xf>
    <xf numFmtId="2" fontId="35" fillId="7" borderId="49" xfId="2" applyNumberFormat="1" applyFont="1" applyFill="1" applyBorder="1" applyAlignment="1">
      <alignment horizontal="center" vertical="center"/>
    </xf>
    <xf numFmtId="2" fontId="35" fillId="7" borderId="50" xfId="2" applyNumberFormat="1" applyFont="1" applyFill="1" applyBorder="1" applyAlignment="1">
      <alignment horizontal="center" vertical="center"/>
    </xf>
    <xf numFmtId="0" fontId="17" fillId="0" borderId="37" xfId="2" applyFont="1" applyBorder="1" applyAlignment="1">
      <alignment horizontal="right" vertical="center" wrapText="1"/>
    </xf>
    <xf numFmtId="0" fontId="18" fillId="0" borderId="37" xfId="2" applyFont="1" applyBorder="1" applyAlignment="1">
      <alignment horizontal="right" vertical="center"/>
    </xf>
    <xf numFmtId="0" fontId="24" fillId="6" borderId="0" xfId="0" applyFont="1" applyFill="1" applyAlignment="1">
      <alignment horizontal="left" vertical="center"/>
    </xf>
    <xf numFmtId="0" fontId="27" fillId="6" borderId="0" xfId="0" applyFont="1" applyFill="1" applyAlignment="1">
      <alignment horizontal="left" vertical="center"/>
    </xf>
    <xf numFmtId="0" fontId="27" fillId="6" borderId="0" xfId="0" applyFont="1" applyFill="1" applyAlignment="1">
      <alignment horizontal="left" vertical="center" wrapText="1"/>
    </xf>
    <xf numFmtId="0" fontId="31" fillId="6" borderId="0" xfId="0" applyFont="1" applyFill="1" applyAlignment="1">
      <alignment horizontal="left" vertical="center"/>
    </xf>
    <xf numFmtId="14" fontId="27" fillId="6" borderId="0" xfId="0" applyNumberFormat="1" applyFont="1" applyFill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normální_Obsah" xfId="2" xr:uid="{21802D4F-259C-48AC-9D73-2EEA9CB3586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53"/>
  <sheetViews>
    <sheetView showGridLines="0" topLeftCell="B1" zoomScaleNormal="100" zoomScaleSheetLayoutView="75" workbookViewId="0">
      <selection activeCell="H49" sqref="H4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77" t="s">
        <v>4</v>
      </c>
      <c r="C1" s="278"/>
      <c r="D1" s="278"/>
      <c r="E1" s="278"/>
      <c r="F1" s="278"/>
      <c r="G1" s="278"/>
      <c r="H1" s="278"/>
      <c r="I1" s="278"/>
      <c r="J1" s="279"/>
    </row>
    <row r="2" spans="1:15" ht="36" customHeight="1" x14ac:dyDescent="0.2">
      <c r="A2" s="2"/>
      <c r="B2" s="77" t="s">
        <v>24</v>
      </c>
      <c r="C2" s="78"/>
      <c r="D2" s="79" t="s">
        <v>41</v>
      </c>
      <c r="E2" s="286" t="s">
        <v>47</v>
      </c>
      <c r="F2" s="287"/>
      <c r="G2" s="287"/>
      <c r="H2" s="287"/>
      <c r="I2" s="287"/>
      <c r="J2" s="28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89" t="s">
        <v>44</v>
      </c>
      <c r="F3" s="290"/>
      <c r="G3" s="290"/>
      <c r="H3" s="290"/>
      <c r="I3" s="290"/>
      <c r="J3" s="291"/>
    </row>
    <row r="4" spans="1:15" ht="23.25" customHeight="1" x14ac:dyDescent="0.2">
      <c r="A4" s="76">
        <v>516</v>
      </c>
      <c r="B4" s="82" t="s">
        <v>46</v>
      </c>
      <c r="C4" s="83"/>
      <c r="D4" s="84" t="s">
        <v>41</v>
      </c>
      <c r="E4" s="299" t="s">
        <v>42</v>
      </c>
      <c r="F4" s="300"/>
      <c r="G4" s="300"/>
      <c r="H4" s="300"/>
      <c r="I4" s="300"/>
      <c r="J4" s="301"/>
    </row>
    <row r="5" spans="1:15" ht="24" customHeight="1" x14ac:dyDescent="0.2">
      <c r="A5" s="2"/>
      <c r="B5" s="31" t="s">
        <v>23</v>
      </c>
      <c r="D5" s="304"/>
      <c r="E5" s="305"/>
      <c r="F5" s="305"/>
      <c r="G5" s="30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306"/>
      <c r="E6" s="307"/>
      <c r="F6" s="307"/>
      <c r="G6" s="30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308"/>
      <c r="F7" s="309"/>
      <c r="G7" s="30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93"/>
      <c r="E11" s="293"/>
      <c r="F11" s="293"/>
      <c r="G11" s="29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98"/>
      <c r="E12" s="298"/>
      <c r="F12" s="298"/>
      <c r="G12" s="29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302"/>
      <c r="F13" s="303"/>
      <c r="G13" s="30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92"/>
      <c r="F15" s="292"/>
      <c r="G15" s="294"/>
      <c r="H15" s="294"/>
      <c r="I15" s="294" t="s">
        <v>31</v>
      </c>
      <c r="J15" s="29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83"/>
      <c r="F16" s="284"/>
      <c r="G16" s="283"/>
      <c r="H16" s="284"/>
      <c r="I16" s="283">
        <f>SUMIF(F49:F49,A16,I49:I49)+SUMIF(F49:F49,"PSU",I49:I49)</f>
        <v>0</v>
      </c>
      <c r="J16" s="28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83"/>
      <c r="F17" s="284"/>
      <c r="G17" s="283"/>
      <c r="H17" s="284"/>
      <c r="I17" s="283">
        <f>SUMIF(F49:F49,A17,I49:I49)</f>
        <v>0</v>
      </c>
      <c r="J17" s="28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83"/>
      <c r="F18" s="284"/>
      <c r="G18" s="283"/>
      <c r="H18" s="284"/>
      <c r="I18" s="283">
        <f>SUMIF(F49:F49,A18,I49:I49)</f>
        <v>0</v>
      </c>
      <c r="J18" s="285"/>
    </row>
    <row r="19" spans="1:10" ht="23.25" customHeight="1" x14ac:dyDescent="0.2">
      <c r="A19" s="139" t="s">
        <v>55</v>
      </c>
      <c r="B19" s="38" t="s">
        <v>29</v>
      </c>
      <c r="C19" s="62"/>
      <c r="D19" s="63"/>
      <c r="E19" s="283"/>
      <c r="F19" s="284"/>
      <c r="G19" s="283"/>
      <c r="H19" s="284"/>
      <c r="I19" s="283">
        <f>SUMIF(F49:F49,A19,I49:I49)</f>
        <v>0</v>
      </c>
      <c r="J19" s="285"/>
    </row>
    <row r="20" spans="1:10" ht="23.25" customHeight="1" x14ac:dyDescent="0.2">
      <c r="A20" s="139" t="s">
        <v>56</v>
      </c>
      <c r="B20" s="38" t="s">
        <v>30</v>
      </c>
      <c r="C20" s="62"/>
      <c r="D20" s="63"/>
      <c r="E20" s="283"/>
      <c r="F20" s="284"/>
      <c r="G20" s="283"/>
      <c r="H20" s="284"/>
      <c r="I20" s="283">
        <f>SUMIF(F49:F49,A20,I49:I49)</f>
        <v>0</v>
      </c>
      <c r="J20" s="285"/>
    </row>
    <row r="21" spans="1:10" ht="23.25" customHeight="1" x14ac:dyDescent="0.2">
      <c r="A21" s="2"/>
      <c r="B21" s="48" t="s">
        <v>31</v>
      </c>
      <c r="C21" s="64"/>
      <c r="D21" s="65"/>
      <c r="E21" s="296"/>
      <c r="F21" s="297"/>
      <c r="G21" s="296"/>
      <c r="H21" s="297"/>
      <c r="I21" s="296">
        <f>SUM(I16:J20)</f>
        <v>0</v>
      </c>
      <c r="J21" s="31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313">
        <f>ZakladDPHSniVypocet</f>
        <v>0</v>
      </c>
      <c r="H23" s="314"/>
      <c r="I23" s="3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311">
        <f>A23</f>
        <v>0</v>
      </c>
      <c r="H24" s="312"/>
      <c r="I24" s="31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313">
        <f>ZakladDPHZaklVypocet</f>
        <v>0</v>
      </c>
      <c r="H25" s="314"/>
      <c r="I25" s="31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80">
        <f>A25</f>
        <v>0</v>
      </c>
      <c r="H26" s="281"/>
      <c r="I26" s="2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82">
        <f>CenaCelkem-(ZakladDPHSni+DPHSni+ZakladDPHZakl+DPHZakl)</f>
        <v>0</v>
      </c>
      <c r="H27" s="282"/>
      <c r="I27" s="28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317">
        <f>ZakladDPHSniVypocet+ZakladDPHZaklVypocet</f>
        <v>0</v>
      </c>
      <c r="H28" s="317"/>
      <c r="I28" s="31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316">
        <f>A27</f>
        <v>0</v>
      </c>
      <c r="H29" s="316"/>
      <c r="I29" s="316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318"/>
      <c r="E34" s="319"/>
      <c r="G34" s="320"/>
      <c r="H34" s="321"/>
      <c r="I34" s="321"/>
      <c r="J34" s="25"/>
    </row>
    <row r="35" spans="1:10" ht="12.75" customHeight="1" x14ac:dyDescent="0.2">
      <c r="A35" s="2"/>
      <c r="B35" s="2"/>
      <c r="D35" s="310" t="s">
        <v>2</v>
      </c>
      <c r="E35" s="31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48</v>
      </c>
      <c r="C39" s="322"/>
      <c r="D39" s="322"/>
      <c r="E39" s="322"/>
      <c r="F39" s="99">
        <f>'03 2023122 Pol'!AE11</f>
        <v>0</v>
      </c>
      <c r="G39" s="100">
        <f>'03 2023122 Pol'!AF11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323" t="s">
        <v>44</v>
      </c>
      <c r="D40" s="323"/>
      <c r="E40" s="323"/>
      <c r="F40" s="104">
        <f>'03 2023122 Pol'!AE11</f>
        <v>0</v>
      </c>
      <c r="G40" s="105">
        <f>'03 2023122 Pol'!AF11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41</v>
      </c>
      <c r="C41" s="322" t="s">
        <v>42</v>
      </c>
      <c r="D41" s="322"/>
      <c r="E41" s="322"/>
      <c r="F41" s="108">
        <f>'03 2023122 Pol'!AE11</f>
        <v>0</v>
      </c>
      <c r="G41" s="101">
        <f>'03 2023122 Pol'!AF11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324" t="s">
        <v>49</v>
      </c>
      <c r="C42" s="325"/>
      <c r="D42" s="325"/>
      <c r="E42" s="32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51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52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53</v>
      </c>
      <c r="C49" s="327" t="s">
        <v>54</v>
      </c>
      <c r="D49" s="328"/>
      <c r="E49" s="328"/>
      <c r="F49" s="135" t="s">
        <v>27</v>
      </c>
      <c r="G49" s="136"/>
      <c r="H49" s="136"/>
      <c r="I49" s="136">
        <f>'03 2023122 Pol'!G8</f>
        <v>0</v>
      </c>
      <c r="J49" s="132" t="str">
        <f>IF(I50=0,"",I49/I50*100)</f>
        <v/>
      </c>
    </row>
    <row r="50" spans="1:10" ht="25.5" customHeight="1" x14ac:dyDescent="0.2">
      <c r="A50" s="124"/>
      <c r="B50" s="129" t="s">
        <v>1</v>
      </c>
      <c r="C50" s="130"/>
      <c r="D50" s="131"/>
      <c r="E50" s="131"/>
      <c r="F50" s="137"/>
      <c r="G50" s="138"/>
      <c r="H50" s="138"/>
      <c r="I50" s="138">
        <f>I49</f>
        <v>0</v>
      </c>
      <c r="J50" s="133" t="str">
        <f>J49</f>
        <v/>
      </c>
    </row>
    <row r="51" spans="1:10" x14ac:dyDescent="0.2">
      <c r="F51" s="87"/>
      <c r="G51" s="87"/>
      <c r="H51" s="87"/>
      <c r="I51" s="87"/>
      <c r="J51" s="134"/>
    </row>
    <row r="52" spans="1:10" x14ac:dyDescent="0.2">
      <c r="F52" s="87"/>
      <c r="G52" s="87"/>
      <c r="H52" s="87"/>
      <c r="I52" s="87"/>
      <c r="J52" s="134"/>
    </row>
    <row r="53" spans="1:10" x14ac:dyDescent="0.2">
      <c r="F53" s="87"/>
      <c r="G53" s="87"/>
      <c r="H53" s="87"/>
      <c r="I53" s="87"/>
      <c r="J53" s="134"/>
    </row>
  </sheetData>
  <sheetProtection algorithmName="SHA-512" hashValue="OjiLizyWIhQvGT+fK9hvZNYHXrqTLcfM8zqLZASHd31l8/DOc0fMlYWpRn4mZ/rsEqy76nTBV1QrJ4KXVPJCMA==" saltValue="32OdACwqNMIwijdDE63Yl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29" t="s">
        <v>7</v>
      </c>
      <c r="B1" s="329"/>
      <c r="C1" s="330"/>
      <c r="D1" s="329"/>
      <c r="E1" s="329"/>
      <c r="F1" s="329"/>
      <c r="G1" s="329"/>
    </row>
    <row r="2" spans="1:7" ht="24.95" customHeight="1" x14ac:dyDescent="0.2">
      <c r="A2" s="50" t="s">
        <v>8</v>
      </c>
      <c r="B2" s="49"/>
      <c r="C2" s="331"/>
      <c r="D2" s="331"/>
      <c r="E2" s="331"/>
      <c r="F2" s="331"/>
      <c r="G2" s="332"/>
    </row>
    <row r="3" spans="1:7" ht="24.95" customHeight="1" x14ac:dyDescent="0.2">
      <c r="A3" s="50" t="s">
        <v>9</v>
      </c>
      <c r="B3" s="49"/>
      <c r="C3" s="331"/>
      <c r="D3" s="331"/>
      <c r="E3" s="331"/>
      <c r="F3" s="331"/>
      <c r="G3" s="332"/>
    </row>
    <row r="4" spans="1:7" ht="24.95" customHeight="1" x14ac:dyDescent="0.2">
      <c r="A4" s="50" t="s">
        <v>10</v>
      </c>
      <c r="B4" s="49"/>
      <c r="C4" s="331"/>
      <c r="D4" s="331"/>
      <c r="E4" s="331"/>
      <c r="F4" s="331"/>
      <c r="G4" s="332"/>
    </row>
    <row r="5" spans="1:7" x14ac:dyDescent="0.2">
      <c r="B5" s="4"/>
      <c r="C5" s="5"/>
      <c r="D5" s="6"/>
    </row>
  </sheetData>
  <sheetProtection algorithmName="SHA-512" hashValue="WdcwW/1PtdrzyBk0a6PrcHdtz77J6egs9OM1oG4P5VIcHthSwRQE/JUuXe1dzv5Q6SWHWJd6hZ8fvyxza2/ygQ==" saltValue="Wc/D4QWy5EEeLwv78HLqn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67EA-DB6D-46EB-84E6-CA55FDE42EF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45" t="s">
        <v>7</v>
      </c>
      <c r="B1" s="345"/>
      <c r="C1" s="345"/>
      <c r="D1" s="345"/>
      <c r="E1" s="345"/>
      <c r="F1" s="345"/>
      <c r="G1" s="345"/>
      <c r="AG1" t="s">
        <v>57</v>
      </c>
    </row>
    <row r="2" spans="1:60" ht="24.95" customHeight="1" x14ac:dyDescent="0.2">
      <c r="A2" s="50" t="s">
        <v>8</v>
      </c>
      <c r="B2" s="49" t="s">
        <v>41</v>
      </c>
      <c r="C2" s="346" t="s">
        <v>47</v>
      </c>
      <c r="D2" s="347"/>
      <c r="E2" s="347"/>
      <c r="F2" s="347"/>
      <c r="G2" s="348"/>
      <c r="AG2" t="s">
        <v>58</v>
      </c>
    </row>
    <row r="3" spans="1:60" ht="24.95" customHeight="1" x14ac:dyDescent="0.2">
      <c r="A3" s="50" t="s">
        <v>9</v>
      </c>
      <c r="B3" s="49" t="s">
        <v>43</v>
      </c>
      <c r="C3" s="346" t="s">
        <v>44</v>
      </c>
      <c r="D3" s="347"/>
      <c r="E3" s="347"/>
      <c r="F3" s="347"/>
      <c r="G3" s="348"/>
      <c r="AC3" s="121" t="s">
        <v>58</v>
      </c>
      <c r="AG3" t="s">
        <v>59</v>
      </c>
    </row>
    <row r="4" spans="1:60" ht="24.95" customHeight="1" x14ac:dyDescent="0.2">
      <c r="A4" s="140" t="s">
        <v>10</v>
      </c>
      <c r="B4" s="141" t="s">
        <v>41</v>
      </c>
      <c r="C4" s="349" t="s">
        <v>42</v>
      </c>
      <c r="D4" s="350"/>
      <c r="E4" s="350"/>
      <c r="F4" s="350"/>
      <c r="G4" s="351"/>
      <c r="AG4" t="s">
        <v>60</v>
      </c>
    </row>
    <row r="5" spans="1:60" x14ac:dyDescent="0.2">
      <c r="D5" s="10"/>
    </row>
    <row r="6" spans="1:60" ht="38.25" x14ac:dyDescent="0.2">
      <c r="A6" s="143" t="s">
        <v>61</v>
      </c>
      <c r="B6" s="145" t="s">
        <v>62</v>
      </c>
      <c r="C6" s="145" t="s">
        <v>63</v>
      </c>
      <c r="D6" s="144" t="s">
        <v>64</v>
      </c>
      <c r="E6" s="143" t="s">
        <v>65</v>
      </c>
      <c r="F6" s="142" t="s">
        <v>66</v>
      </c>
      <c r="G6" s="143" t="s">
        <v>31</v>
      </c>
      <c r="H6" s="146" t="s">
        <v>32</v>
      </c>
      <c r="I6" s="146" t="s">
        <v>67</v>
      </c>
      <c r="J6" s="146" t="s">
        <v>33</v>
      </c>
      <c r="K6" s="146" t="s">
        <v>68</v>
      </c>
      <c r="L6" s="146" t="s">
        <v>69</v>
      </c>
      <c r="M6" s="146" t="s">
        <v>70</v>
      </c>
      <c r="N6" s="146" t="s">
        <v>71</v>
      </c>
      <c r="O6" s="146" t="s">
        <v>72</v>
      </c>
      <c r="P6" s="146" t="s">
        <v>73</v>
      </c>
      <c r="Q6" s="146" t="s">
        <v>74</v>
      </c>
      <c r="R6" s="146" t="s">
        <v>75</v>
      </c>
      <c r="S6" s="146" t="s">
        <v>76</v>
      </c>
      <c r="T6" s="146" t="s">
        <v>77</v>
      </c>
      <c r="U6" s="146" t="s">
        <v>78</v>
      </c>
      <c r="V6" s="146" t="s">
        <v>79</v>
      </c>
      <c r="W6" s="146" t="s">
        <v>80</v>
      </c>
      <c r="X6" s="146" t="s">
        <v>81</v>
      </c>
      <c r="Y6" s="146" t="s">
        <v>82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6" t="s">
        <v>83</v>
      </c>
      <c r="B8" s="157" t="s">
        <v>53</v>
      </c>
      <c r="C8" s="170" t="s">
        <v>54</v>
      </c>
      <c r="D8" s="158"/>
      <c r="E8" s="159"/>
      <c r="F8" s="160"/>
      <c r="G8" s="160">
        <f>SUMIF(AG9:AG9,"&lt;&gt;NOR",G9:G9)</f>
        <v>0</v>
      </c>
      <c r="H8" s="160"/>
      <c r="I8" s="160">
        <f>SUM(I9:I9)</f>
        <v>0</v>
      </c>
      <c r="J8" s="160"/>
      <c r="K8" s="160">
        <f>SUM(K9:K9)</f>
        <v>0</v>
      </c>
      <c r="L8" s="160"/>
      <c r="M8" s="160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60"/>
      <c r="S8" s="160"/>
      <c r="T8" s="161"/>
      <c r="U8" s="155"/>
      <c r="V8" s="155">
        <f>SUM(V9:V9)</f>
        <v>0</v>
      </c>
      <c r="W8" s="155"/>
      <c r="X8" s="155"/>
      <c r="Y8" s="155"/>
      <c r="AG8" t="s">
        <v>84</v>
      </c>
    </row>
    <row r="9" spans="1:60" outlineLevel="1" x14ac:dyDescent="0.2">
      <c r="A9" s="163">
        <v>1</v>
      </c>
      <c r="B9" s="164" t="s">
        <v>85</v>
      </c>
      <c r="C9" s="171" t="s">
        <v>86</v>
      </c>
      <c r="D9" s="165" t="s">
        <v>87</v>
      </c>
      <c r="E9" s="166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6">
        <v>0</v>
      </c>
      <c r="O9" s="166">
        <f>ROUND(E9*N9,2)</f>
        <v>0</v>
      </c>
      <c r="P9" s="166">
        <v>0</v>
      </c>
      <c r="Q9" s="166">
        <f>ROUND(E9*P9,2)</f>
        <v>0</v>
      </c>
      <c r="R9" s="168"/>
      <c r="S9" s="168" t="s">
        <v>88</v>
      </c>
      <c r="T9" s="169" t="s">
        <v>89</v>
      </c>
      <c r="U9" s="154">
        <v>0</v>
      </c>
      <c r="V9" s="154">
        <f>ROUND(E9*U9,2)</f>
        <v>0</v>
      </c>
      <c r="W9" s="154"/>
      <c r="X9" s="154" t="s">
        <v>90</v>
      </c>
      <c r="Y9" s="154" t="s">
        <v>91</v>
      </c>
      <c r="Z9" s="147"/>
      <c r="AA9" s="147"/>
      <c r="AB9" s="147"/>
      <c r="AC9" s="147"/>
      <c r="AD9" s="147"/>
      <c r="AE9" s="147"/>
      <c r="AF9" s="147"/>
      <c r="AG9" s="147" t="s">
        <v>92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3"/>
      <c r="B10" s="4"/>
      <c r="C10" s="17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69</v>
      </c>
    </row>
    <row r="11" spans="1:60" x14ac:dyDescent="0.2">
      <c r="A11" s="150"/>
      <c r="B11" s="151" t="s">
        <v>31</v>
      </c>
      <c r="C11" s="173"/>
      <c r="D11" s="152"/>
      <c r="E11" s="153"/>
      <c r="F11" s="153"/>
      <c r="G11" s="162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93</v>
      </c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52" t="s">
        <v>94</v>
      </c>
      <c r="B14" s="352"/>
      <c r="C14" s="353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33"/>
      <c r="B15" s="334"/>
      <c r="C15" s="335"/>
      <c r="D15" s="334"/>
      <c r="E15" s="334"/>
      <c r="F15" s="334"/>
      <c r="G15" s="33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95</v>
      </c>
    </row>
    <row r="16" spans="1:60" x14ac:dyDescent="0.2">
      <c r="A16" s="337"/>
      <c r="B16" s="338"/>
      <c r="C16" s="339"/>
      <c r="D16" s="338"/>
      <c r="E16" s="338"/>
      <c r="F16" s="338"/>
      <c r="G16" s="34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337"/>
      <c r="B17" s="338"/>
      <c r="C17" s="339"/>
      <c r="D17" s="338"/>
      <c r="E17" s="338"/>
      <c r="F17" s="338"/>
      <c r="G17" s="34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337"/>
      <c r="B18" s="338"/>
      <c r="C18" s="339"/>
      <c r="D18" s="338"/>
      <c r="E18" s="338"/>
      <c r="F18" s="338"/>
      <c r="G18" s="3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341"/>
      <c r="B19" s="342"/>
      <c r="C19" s="343"/>
      <c r="D19" s="342"/>
      <c r="E19" s="342"/>
      <c r="F19" s="342"/>
      <c r="G19" s="34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4"/>
      <c r="D21" s="10"/>
      <c r="AG21" t="s">
        <v>96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a+3Wt7ERIyTjAg1q4iJ2VO6oy5zffdnhMWeQrIOTum4a2jkYgyGd6OyAYVkpVfu61bDM2BFaI7C0msw6F9MlA==" saltValue="7wFLwihpnLASNBagVZO2aQ==" spinCount="100000" sheet="1" formatRows="0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landscape" horizontalDpi="360" verticalDpi="36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31FB5-9EE5-4D5D-8C85-8910D9484297}">
  <dimension ref="A1:M144"/>
  <sheetViews>
    <sheetView tabSelected="1" topLeftCell="A130" workbookViewId="0">
      <selection activeCell="C161" sqref="C161"/>
    </sheetView>
  </sheetViews>
  <sheetFormatPr defaultRowHeight="12.75" x14ac:dyDescent="0.2"/>
  <cols>
    <col min="2" max="2" width="43.85546875" bestFit="1" customWidth="1"/>
    <col min="3" max="3" width="68.28515625" customWidth="1"/>
    <col min="4" max="5" width="6.7109375" customWidth="1"/>
    <col min="6" max="8" width="7.5703125" customWidth="1"/>
    <col min="9" max="11" width="8" customWidth="1"/>
    <col min="12" max="12" width="14.5703125" customWidth="1"/>
    <col min="13" max="13" width="17.85546875" customWidth="1"/>
  </cols>
  <sheetData>
    <row r="1" spans="1:13" ht="19.5" x14ac:dyDescent="0.2">
      <c r="A1" s="379"/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</row>
    <row r="2" spans="1:13" ht="19.5" x14ac:dyDescent="0.25">
      <c r="A2" s="175"/>
      <c r="B2" s="176"/>
      <c r="C2" s="177"/>
      <c r="D2" s="177"/>
      <c r="E2" s="177"/>
      <c r="F2" s="177"/>
      <c r="G2" s="177"/>
      <c r="H2" s="177"/>
      <c r="I2" s="178"/>
      <c r="J2" s="178"/>
      <c r="K2" s="178"/>
      <c r="L2" s="177"/>
      <c r="M2" s="177"/>
    </row>
    <row r="3" spans="1:13" ht="15" x14ac:dyDescent="0.2">
      <c r="A3" s="179"/>
      <c r="B3" s="180" t="s">
        <v>97</v>
      </c>
      <c r="C3" s="181">
        <v>2023112</v>
      </c>
      <c r="D3" s="381" t="s">
        <v>342</v>
      </c>
      <c r="E3" s="381"/>
      <c r="F3" s="381"/>
      <c r="G3" s="381"/>
      <c r="H3" s="381"/>
      <c r="I3" s="381"/>
      <c r="J3" s="381"/>
      <c r="K3" s="381"/>
      <c r="L3" s="381"/>
      <c r="M3" s="381"/>
    </row>
    <row r="4" spans="1:13" ht="14.25" x14ac:dyDescent="0.2">
      <c r="A4" s="179"/>
      <c r="B4" s="180" t="s">
        <v>343</v>
      </c>
      <c r="C4" s="182">
        <f ca="1">TODAY()</f>
        <v>45915</v>
      </c>
      <c r="D4" s="183"/>
      <c r="E4" s="183"/>
      <c r="F4" s="183"/>
      <c r="G4" s="183"/>
      <c r="H4" s="382"/>
      <c r="I4" s="382"/>
      <c r="J4" s="382"/>
      <c r="K4" s="383"/>
      <c r="L4" s="383"/>
      <c r="M4" s="383"/>
    </row>
    <row r="5" spans="1:13" ht="14.25" x14ac:dyDescent="0.2">
      <c r="A5" s="184"/>
      <c r="B5" s="185" t="s">
        <v>98</v>
      </c>
      <c r="C5" s="186" t="s">
        <v>99</v>
      </c>
      <c r="D5" s="186"/>
      <c r="E5" s="186"/>
      <c r="F5" s="187"/>
      <c r="G5" s="183"/>
      <c r="H5" s="382"/>
      <c r="I5" s="382"/>
      <c r="J5" s="382"/>
      <c r="K5" s="188"/>
      <c r="L5" s="188"/>
      <c r="M5" s="183"/>
    </row>
    <row r="6" spans="1:13" ht="14.25" x14ac:dyDescent="0.2">
      <c r="A6" s="184"/>
      <c r="B6" s="185"/>
      <c r="C6" s="186"/>
      <c r="D6" s="186"/>
      <c r="E6" s="186"/>
      <c r="F6" s="187"/>
      <c r="G6" s="183"/>
      <c r="H6" s="384"/>
      <c r="I6" s="384"/>
      <c r="J6" s="384"/>
      <c r="K6" s="385"/>
      <c r="L6" s="385"/>
      <c r="M6" s="183"/>
    </row>
    <row r="7" spans="1:13" ht="14.25" x14ac:dyDescent="0.2">
      <c r="A7" s="184"/>
      <c r="B7" s="189"/>
      <c r="C7" s="186"/>
      <c r="D7" s="186"/>
      <c r="E7" s="186"/>
      <c r="F7" s="190"/>
      <c r="G7" s="190"/>
      <c r="H7" s="364"/>
      <c r="I7" s="364"/>
      <c r="J7" s="364"/>
      <c r="K7" s="192"/>
      <c r="L7" s="193"/>
      <c r="M7" s="190"/>
    </row>
    <row r="8" spans="1:13" ht="15" thickBot="1" x14ac:dyDescent="0.25">
      <c r="A8" s="184"/>
      <c r="B8" s="189"/>
      <c r="C8" s="190"/>
      <c r="D8" s="190"/>
      <c r="E8" s="190"/>
      <c r="F8" s="190"/>
      <c r="G8" s="190"/>
      <c r="H8" s="191"/>
      <c r="I8" s="191"/>
      <c r="J8" s="191"/>
      <c r="K8" s="192"/>
      <c r="L8" s="190"/>
      <c r="M8" s="190"/>
    </row>
    <row r="9" spans="1:13" ht="13.5" thickBot="1" x14ac:dyDescent="0.25">
      <c r="A9" s="365" t="s">
        <v>100</v>
      </c>
      <c r="B9" s="367" t="s">
        <v>101</v>
      </c>
      <c r="C9" s="369" t="s">
        <v>102</v>
      </c>
      <c r="D9" s="371" t="s">
        <v>103</v>
      </c>
      <c r="E9" s="372"/>
      <c r="F9" s="373" t="s">
        <v>104</v>
      </c>
      <c r="G9" s="374"/>
      <c r="H9" s="375"/>
      <c r="I9" s="376" t="s">
        <v>105</v>
      </c>
      <c r="J9" s="377"/>
      <c r="K9" s="378"/>
      <c r="L9" s="194" t="s">
        <v>106</v>
      </c>
      <c r="M9" s="195" t="s">
        <v>106</v>
      </c>
    </row>
    <row r="10" spans="1:13" ht="13.5" thickBot="1" x14ac:dyDescent="0.25">
      <c r="A10" s="366"/>
      <c r="B10" s="368"/>
      <c r="C10" s="370"/>
      <c r="D10" s="196" t="s">
        <v>107</v>
      </c>
      <c r="E10" s="196" t="s">
        <v>108</v>
      </c>
      <c r="F10" s="197" t="s">
        <v>109</v>
      </c>
      <c r="G10" s="197" t="s">
        <v>110</v>
      </c>
      <c r="H10" s="197" t="s">
        <v>12</v>
      </c>
      <c r="I10" s="198" t="s">
        <v>111</v>
      </c>
      <c r="J10" s="198" t="s">
        <v>112</v>
      </c>
      <c r="K10" s="198" t="s">
        <v>113</v>
      </c>
      <c r="L10" s="197" t="s">
        <v>114</v>
      </c>
      <c r="M10" s="199" t="s">
        <v>115</v>
      </c>
    </row>
    <row r="11" spans="1:13" x14ac:dyDescent="0.2">
      <c r="A11" s="354"/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</row>
    <row r="12" spans="1:13" x14ac:dyDescent="0.2">
      <c r="A12" s="200"/>
      <c r="B12" s="201" t="s">
        <v>116</v>
      </c>
      <c r="C12" s="202"/>
      <c r="D12" s="203"/>
      <c r="E12" s="203"/>
      <c r="F12" s="203"/>
      <c r="G12" s="203"/>
      <c r="H12" s="203"/>
      <c r="I12" s="203"/>
      <c r="J12" s="203"/>
      <c r="K12" s="203"/>
      <c r="L12" s="203"/>
      <c r="M12" s="203"/>
    </row>
    <row r="13" spans="1:13" x14ac:dyDescent="0.2">
      <c r="A13" s="204"/>
      <c r="B13" s="205" t="s">
        <v>117</v>
      </c>
      <c r="C13" s="206"/>
      <c r="D13" s="207"/>
      <c r="E13" s="207"/>
      <c r="F13" s="207"/>
      <c r="G13" s="207"/>
      <c r="H13" s="207"/>
      <c r="I13" s="207"/>
      <c r="J13" s="207"/>
      <c r="K13" s="207"/>
      <c r="L13" s="207"/>
      <c r="M13" s="207"/>
    </row>
    <row r="14" spans="1:13" ht="76.5" x14ac:dyDescent="0.2">
      <c r="A14" s="208" t="s">
        <v>118</v>
      </c>
      <c r="B14" s="209" t="s">
        <v>119</v>
      </c>
      <c r="C14" s="210" t="s">
        <v>120</v>
      </c>
      <c r="D14" s="211">
        <v>1</v>
      </c>
      <c r="E14" s="212" t="s">
        <v>121</v>
      </c>
      <c r="F14" s="213">
        <v>950</v>
      </c>
      <c r="G14" s="213">
        <v>500</v>
      </c>
      <c r="H14" s="213">
        <v>1800</v>
      </c>
      <c r="I14" s="214"/>
      <c r="J14" s="215"/>
      <c r="K14" s="215"/>
      <c r="L14" s="216">
        <v>0</v>
      </c>
      <c r="M14" s="216">
        <f t="shared" ref="M14:M24" si="0">L14*D14</f>
        <v>0</v>
      </c>
    </row>
    <row r="15" spans="1:13" ht="76.5" x14ac:dyDescent="0.2">
      <c r="A15" s="208" t="s">
        <v>122</v>
      </c>
      <c r="B15" s="209" t="s">
        <v>119</v>
      </c>
      <c r="C15" s="210" t="s">
        <v>120</v>
      </c>
      <c r="D15" s="211">
        <v>4</v>
      </c>
      <c r="E15" s="212" t="s">
        <v>121</v>
      </c>
      <c r="F15" s="213">
        <v>1000</v>
      </c>
      <c r="G15" s="213">
        <v>500</v>
      </c>
      <c r="H15" s="213">
        <v>1800</v>
      </c>
      <c r="I15" s="214"/>
      <c r="J15" s="215"/>
      <c r="K15" s="215"/>
      <c r="L15" s="216">
        <v>0</v>
      </c>
      <c r="M15" s="216">
        <f t="shared" si="0"/>
        <v>0</v>
      </c>
    </row>
    <row r="16" spans="1:13" x14ac:dyDescent="0.2">
      <c r="A16" s="208" t="s">
        <v>123</v>
      </c>
      <c r="B16" s="217" t="s">
        <v>124</v>
      </c>
      <c r="C16" s="218"/>
      <c r="D16" s="211">
        <v>1</v>
      </c>
      <c r="E16" s="212" t="s">
        <v>121</v>
      </c>
      <c r="F16" s="213"/>
      <c r="G16" s="213"/>
      <c r="H16" s="213"/>
      <c r="I16" s="214"/>
      <c r="J16" s="215"/>
      <c r="K16" s="215"/>
      <c r="L16" s="216">
        <v>0</v>
      </c>
      <c r="M16" s="216">
        <f t="shared" si="0"/>
        <v>0</v>
      </c>
    </row>
    <row r="17" spans="1:13" x14ac:dyDescent="0.2">
      <c r="A17" s="208" t="s">
        <v>125</v>
      </c>
      <c r="B17" s="217" t="s">
        <v>126</v>
      </c>
      <c r="C17" s="218"/>
      <c r="D17" s="211">
        <v>1</v>
      </c>
      <c r="E17" s="212" t="s">
        <v>121</v>
      </c>
      <c r="F17" s="213"/>
      <c r="G17" s="213"/>
      <c r="H17" s="213"/>
      <c r="I17" s="214"/>
      <c r="J17" s="215"/>
      <c r="K17" s="215"/>
      <c r="L17" s="216">
        <v>0</v>
      </c>
      <c r="M17" s="216">
        <f t="shared" si="0"/>
        <v>0</v>
      </c>
    </row>
    <row r="18" spans="1:13" x14ac:dyDescent="0.2">
      <c r="A18" s="208" t="s">
        <v>127</v>
      </c>
      <c r="B18" s="217" t="s">
        <v>128</v>
      </c>
      <c r="C18" s="218"/>
      <c r="D18" s="211">
        <v>1</v>
      </c>
      <c r="E18" s="212" t="s">
        <v>121</v>
      </c>
      <c r="F18" s="213"/>
      <c r="G18" s="213"/>
      <c r="H18" s="213"/>
      <c r="I18" s="214"/>
      <c r="J18" s="215"/>
      <c r="K18" s="215"/>
      <c r="L18" s="216">
        <v>0</v>
      </c>
      <c r="M18" s="216">
        <f t="shared" si="0"/>
        <v>0</v>
      </c>
    </row>
    <row r="19" spans="1:13" x14ac:dyDescent="0.2">
      <c r="A19" s="208" t="s">
        <v>129</v>
      </c>
      <c r="B19" s="217" t="s">
        <v>130</v>
      </c>
      <c r="C19" s="218"/>
      <c r="D19" s="211">
        <v>1</v>
      </c>
      <c r="E19" s="212" t="s">
        <v>121</v>
      </c>
      <c r="F19" s="213"/>
      <c r="G19" s="213"/>
      <c r="H19" s="213"/>
      <c r="I19" s="214"/>
      <c r="J19" s="215"/>
      <c r="K19" s="215"/>
      <c r="L19" s="216">
        <v>0</v>
      </c>
      <c r="M19" s="216">
        <f t="shared" si="0"/>
        <v>0</v>
      </c>
    </row>
    <row r="20" spans="1:13" ht="127.5" x14ac:dyDescent="0.2">
      <c r="A20" s="208" t="s">
        <v>131</v>
      </c>
      <c r="B20" s="219" t="s">
        <v>132</v>
      </c>
      <c r="C20" s="218" t="s">
        <v>133</v>
      </c>
      <c r="D20" s="211">
        <v>1</v>
      </c>
      <c r="E20" s="212" t="s">
        <v>121</v>
      </c>
      <c r="F20" s="213">
        <v>800</v>
      </c>
      <c r="G20" s="213">
        <v>750</v>
      </c>
      <c r="H20" s="213">
        <v>950</v>
      </c>
      <c r="I20" s="214"/>
      <c r="J20" s="215">
        <v>0.55000000000000004</v>
      </c>
      <c r="K20" s="215"/>
      <c r="L20" s="216">
        <v>0</v>
      </c>
      <c r="M20" s="216">
        <f t="shared" si="0"/>
        <v>0</v>
      </c>
    </row>
    <row r="21" spans="1:13" x14ac:dyDescent="0.2">
      <c r="A21" s="208" t="s">
        <v>134</v>
      </c>
      <c r="B21" s="217" t="s">
        <v>135</v>
      </c>
      <c r="C21" s="218"/>
      <c r="D21" s="211">
        <v>1</v>
      </c>
      <c r="E21" s="212" t="s">
        <v>121</v>
      </c>
      <c r="F21" s="213"/>
      <c r="G21" s="213"/>
      <c r="H21" s="213"/>
      <c r="I21" s="214"/>
      <c r="J21" s="215"/>
      <c r="K21" s="215"/>
      <c r="L21" s="216">
        <v>0</v>
      </c>
      <c r="M21" s="216">
        <f t="shared" si="0"/>
        <v>0</v>
      </c>
    </row>
    <row r="22" spans="1:13" x14ac:dyDescent="0.2">
      <c r="A22" s="208" t="s">
        <v>136</v>
      </c>
      <c r="B22" s="220" t="s">
        <v>137</v>
      </c>
      <c r="C22" s="218"/>
      <c r="D22" s="211">
        <v>2</v>
      </c>
      <c r="E22" s="212" t="s">
        <v>121</v>
      </c>
      <c r="F22" s="213">
        <v>300</v>
      </c>
      <c r="G22" s="213">
        <v>300</v>
      </c>
      <c r="H22" s="213"/>
      <c r="I22" s="214"/>
      <c r="J22" s="215"/>
      <c r="K22" s="215"/>
      <c r="L22" s="216">
        <v>0</v>
      </c>
      <c r="M22" s="216">
        <f t="shared" si="0"/>
        <v>0</v>
      </c>
    </row>
    <row r="23" spans="1:13" ht="63.75" x14ac:dyDescent="0.2">
      <c r="A23" s="208" t="s">
        <v>138</v>
      </c>
      <c r="B23" s="217" t="s">
        <v>139</v>
      </c>
      <c r="C23" s="218" t="s">
        <v>140</v>
      </c>
      <c r="D23" s="211">
        <v>1</v>
      </c>
      <c r="E23" s="212" t="s">
        <v>121</v>
      </c>
      <c r="F23" s="213">
        <v>1500</v>
      </c>
      <c r="G23" s="213">
        <v>700</v>
      </c>
      <c r="H23" s="213">
        <v>900</v>
      </c>
      <c r="I23" s="214"/>
      <c r="J23" s="215"/>
      <c r="K23" s="215"/>
      <c r="L23" s="216">
        <v>0</v>
      </c>
      <c r="M23" s="216">
        <f t="shared" si="0"/>
        <v>0</v>
      </c>
    </row>
    <row r="24" spans="1:13" x14ac:dyDescent="0.2">
      <c r="A24" s="208" t="s">
        <v>141</v>
      </c>
      <c r="B24" s="217" t="s">
        <v>142</v>
      </c>
      <c r="C24" s="218"/>
      <c r="D24" s="211">
        <v>1</v>
      </c>
      <c r="E24" s="212" t="s">
        <v>121</v>
      </c>
      <c r="F24" s="213"/>
      <c r="G24" s="213"/>
      <c r="H24" s="213"/>
      <c r="I24" s="214"/>
      <c r="J24" s="215"/>
      <c r="K24" s="215"/>
      <c r="L24" s="216">
        <v>0</v>
      </c>
      <c r="M24" s="216">
        <f t="shared" si="0"/>
        <v>0</v>
      </c>
    </row>
    <row r="25" spans="1:13" x14ac:dyDescent="0.2">
      <c r="A25" s="221"/>
      <c r="B25" s="222"/>
      <c r="C25" s="223"/>
      <c r="D25" s="224"/>
      <c r="E25" s="225"/>
      <c r="F25" s="226"/>
      <c r="G25" s="226"/>
      <c r="H25" s="226"/>
      <c r="I25" s="227"/>
      <c r="J25" s="227"/>
      <c r="K25" s="227"/>
      <c r="L25" s="216">
        <v>0</v>
      </c>
      <c r="M25" s="228"/>
    </row>
    <row r="26" spans="1:13" x14ac:dyDescent="0.2">
      <c r="A26" s="200"/>
      <c r="B26" s="201" t="s">
        <v>143</v>
      </c>
      <c r="C26" s="202"/>
      <c r="D26" s="203"/>
      <c r="E26" s="203"/>
      <c r="F26" s="203"/>
      <c r="G26" s="203"/>
      <c r="H26" s="203"/>
      <c r="I26" s="203"/>
      <c r="J26" s="203"/>
      <c r="K26" s="203"/>
      <c r="L26" s="203"/>
      <c r="M26" s="203"/>
    </row>
    <row r="27" spans="1:13" x14ac:dyDescent="0.2">
      <c r="A27" s="204"/>
      <c r="B27" s="205" t="s">
        <v>144</v>
      </c>
      <c r="C27" s="206"/>
      <c r="D27" s="207"/>
      <c r="E27" s="207"/>
      <c r="F27" s="207"/>
      <c r="G27" s="207"/>
      <c r="H27" s="207"/>
      <c r="I27" s="207"/>
      <c r="J27" s="207"/>
      <c r="K27" s="207"/>
      <c r="L27" s="207"/>
      <c r="M27" s="207"/>
    </row>
    <row r="28" spans="1:13" x14ac:dyDescent="0.2">
      <c r="A28" s="208" t="s">
        <v>145</v>
      </c>
      <c r="B28" s="217" t="s">
        <v>124</v>
      </c>
      <c r="C28" s="218"/>
      <c r="D28" s="211">
        <v>1</v>
      </c>
      <c r="E28" s="212" t="s">
        <v>121</v>
      </c>
      <c r="F28" s="213"/>
      <c r="G28" s="213"/>
      <c r="H28" s="213"/>
      <c r="I28" s="214"/>
      <c r="J28" s="215"/>
      <c r="K28" s="215"/>
      <c r="L28" s="216">
        <v>0</v>
      </c>
      <c r="M28" s="216">
        <f t="shared" ref="M28:M36" si="1">L28*D28</f>
        <v>0</v>
      </c>
    </row>
    <row r="29" spans="1:13" x14ac:dyDescent="0.2">
      <c r="A29" s="208" t="s">
        <v>146</v>
      </c>
      <c r="B29" s="217" t="s">
        <v>126</v>
      </c>
      <c r="C29" s="218"/>
      <c r="D29" s="211">
        <v>1</v>
      </c>
      <c r="E29" s="212" t="s">
        <v>121</v>
      </c>
      <c r="F29" s="213"/>
      <c r="G29" s="213"/>
      <c r="H29" s="213"/>
      <c r="I29" s="214"/>
      <c r="J29" s="215"/>
      <c r="K29" s="215"/>
      <c r="L29" s="216">
        <v>0</v>
      </c>
      <c r="M29" s="216">
        <f t="shared" si="1"/>
        <v>0</v>
      </c>
    </row>
    <row r="30" spans="1:13" x14ac:dyDescent="0.2">
      <c r="A30" s="208" t="s">
        <v>147</v>
      </c>
      <c r="B30" s="217" t="s">
        <v>128</v>
      </c>
      <c r="C30" s="218"/>
      <c r="D30" s="211">
        <v>1</v>
      </c>
      <c r="E30" s="212" t="s">
        <v>121</v>
      </c>
      <c r="F30" s="213"/>
      <c r="G30" s="213"/>
      <c r="H30" s="213"/>
      <c r="I30" s="214"/>
      <c r="J30" s="215"/>
      <c r="K30" s="215"/>
      <c r="L30" s="216">
        <v>0</v>
      </c>
      <c r="M30" s="216">
        <f t="shared" si="1"/>
        <v>0</v>
      </c>
    </row>
    <row r="31" spans="1:13" x14ac:dyDescent="0.2">
      <c r="A31" s="208" t="s">
        <v>148</v>
      </c>
      <c r="B31" s="217" t="s">
        <v>130</v>
      </c>
      <c r="C31" s="218"/>
      <c r="D31" s="211">
        <v>1</v>
      </c>
      <c r="E31" s="212" t="s">
        <v>121</v>
      </c>
      <c r="F31" s="213"/>
      <c r="G31" s="213"/>
      <c r="H31" s="213"/>
      <c r="I31" s="214"/>
      <c r="J31" s="215"/>
      <c r="K31" s="215"/>
      <c r="L31" s="216">
        <v>0</v>
      </c>
      <c r="M31" s="216">
        <f t="shared" si="1"/>
        <v>0</v>
      </c>
    </row>
    <row r="32" spans="1:13" ht="51" x14ac:dyDescent="0.2">
      <c r="A32" s="208" t="s">
        <v>149</v>
      </c>
      <c r="B32" s="217" t="s">
        <v>150</v>
      </c>
      <c r="C32" s="218" t="s">
        <v>151</v>
      </c>
      <c r="D32" s="211">
        <v>1</v>
      </c>
      <c r="E32" s="212" t="s">
        <v>121</v>
      </c>
      <c r="F32" s="213">
        <v>2400</v>
      </c>
      <c r="G32" s="213">
        <v>600</v>
      </c>
      <c r="H32" s="213">
        <v>900</v>
      </c>
      <c r="I32" s="214"/>
      <c r="J32" s="215"/>
      <c r="K32" s="215"/>
      <c r="L32" s="216">
        <v>0</v>
      </c>
      <c r="M32" s="216">
        <f t="shared" si="1"/>
        <v>0</v>
      </c>
    </row>
    <row r="33" spans="1:13" ht="63.75" x14ac:dyDescent="0.2">
      <c r="A33" s="208" t="s">
        <v>152</v>
      </c>
      <c r="B33" s="217" t="s">
        <v>139</v>
      </c>
      <c r="C33" s="218" t="s">
        <v>153</v>
      </c>
      <c r="D33" s="211">
        <v>1</v>
      </c>
      <c r="E33" s="212" t="s">
        <v>121</v>
      </c>
      <c r="F33" s="213">
        <v>1510</v>
      </c>
      <c r="G33" s="213">
        <v>700</v>
      </c>
      <c r="H33" s="213">
        <v>900</v>
      </c>
      <c r="I33" s="214"/>
      <c r="J33" s="215"/>
      <c r="K33" s="215"/>
      <c r="L33" s="216">
        <v>0</v>
      </c>
      <c r="M33" s="216">
        <f t="shared" si="1"/>
        <v>0</v>
      </c>
    </row>
    <row r="34" spans="1:13" x14ac:dyDescent="0.2">
      <c r="A34" s="208" t="s">
        <v>154</v>
      </c>
      <c r="B34" s="217" t="s">
        <v>142</v>
      </c>
      <c r="C34" s="218"/>
      <c r="D34" s="211">
        <v>1</v>
      </c>
      <c r="E34" s="212" t="s">
        <v>121</v>
      </c>
      <c r="F34" s="213"/>
      <c r="G34" s="213"/>
      <c r="H34" s="213"/>
      <c r="I34" s="214"/>
      <c r="J34" s="215"/>
      <c r="K34" s="215"/>
      <c r="L34" s="216">
        <v>0</v>
      </c>
      <c r="M34" s="216">
        <f t="shared" si="1"/>
        <v>0</v>
      </c>
    </row>
    <row r="35" spans="1:13" x14ac:dyDescent="0.2">
      <c r="A35" s="208" t="s">
        <v>155</v>
      </c>
      <c r="B35" s="217" t="s">
        <v>156</v>
      </c>
      <c r="C35" s="218"/>
      <c r="D35" s="211">
        <v>1</v>
      </c>
      <c r="E35" s="212" t="s">
        <v>121</v>
      </c>
      <c r="F35" s="213">
        <v>1100</v>
      </c>
      <c r="G35" s="213">
        <v>300</v>
      </c>
      <c r="H35" s="213"/>
      <c r="I35" s="214"/>
      <c r="J35" s="215"/>
      <c r="K35" s="215"/>
      <c r="L35" s="216">
        <v>0</v>
      </c>
      <c r="M35" s="216">
        <f t="shared" si="1"/>
        <v>0</v>
      </c>
    </row>
    <row r="36" spans="1:13" ht="38.25" x14ac:dyDescent="0.2">
      <c r="A36" s="208" t="s">
        <v>157</v>
      </c>
      <c r="B36" s="217" t="s">
        <v>158</v>
      </c>
      <c r="C36" s="218" t="s">
        <v>159</v>
      </c>
      <c r="D36" s="211">
        <v>2</v>
      </c>
      <c r="E36" s="212" t="s">
        <v>121</v>
      </c>
      <c r="F36" s="213">
        <v>1000</v>
      </c>
      <c r="G36" s="213">
        <v>500</v>
      </c>
      <c r="H36" s="213">
        <v>1800</v>
      </c>
      <c r="I36" s="214"/>
      <c r="J36" s="215"/>
      <c r="K36" s="215"/>
      <c r="L36" s="216">
        <v>0</v>
      </c>
      <c r="M36" s="216">
        <f t="shared" si="1"/>
        <v>0</v>
      </c>
    </row>
    <row r="37" spans="1:13" x14ac:dyDescent="0.2">
      <c r="A37" s="204"/>
      <c r="B37" s="205" t="s">
        <v>160</v>
      </c>
      <c r="C37" s="206"/>
      <c r="D37" s="207"/>
      <c r="E37" s="207"/>
      <c r="F37" s="207"/>
      <c r="G37" s="207"/>
      <c r="H37" s="207"/>
      <c r="I37" s="207"/>
      <c r="J37" s="207"/>
      <c r="K37" s="207"/>
      <c r="L37" s="207"/>
      <c r="M37" s="207"/>
    </row>
    <row r="38" spans="1:13" ht="38.25" x14ac:dyDescent="0.2">
      <c r="A38" s="208" t="s">
        <v>161</v>
      </c>
      <c r="B38" s="217" t="s">
        <v>158</v>
      </c>
      <c r="C38" s="218" t="s">
        <v>159</v>
      </c>
      <c r="D38" s="211">
        <v>1</v>
      </c>
      <c r="E38" s="212" t="s">
        <v>121</v>
      </c>
      <c r="F38" s="213">
        <v>1000</v>
      </c>
      <c r="G38" s="213">
        <v>500</v>
      </c>
      <c r="H38" s="213">
        <v>1800</v>
      </c>
      <c r="I38" s="214"/>
      <c r="J38" s="215"/>
      <c r="K38" s="215"/>
      <c r="L38" s="216">
        <v>0</v>
      </c>
      <c r="M38" s="216">
        <f>L38*D38</f>
        <v>0</v>
      </c>
    </row>
    <row r="39" spans="1:13" x14ac:dyDescent="0.2">
      <c r="A39" s="208" t="s">
        <v>162</v>
      </c>
      <c r="B39" s="217" t="s">
        <v>163</v>
      </c>
      <c r="C39" s="218" t="s">
        <v>164</v>
      </c>
      <c r="D39" s="211">
        <v>1</v>
      </c>
      <c r="E39" s="212" t="s">
        <v>121</v>
      </c>
      <c r="F39" s="213">
        <v>1000</v>
      </c>
      <c r="G39" s="213">
        <v>300</v>
      </c>
      <c r="H39" s="213">
        <v>40</v>
      </c>
      <c r="I39" s="214"/>
      <c r="J39" s="215"/>
      <c r="K39" s="215"/>
      <c r="L39" s="216">
        <v>0</v>
      </c>
      <c r="M39" s="216">
        <f>L39*D39</f>
        <v>0</v>
      </c>
    </row>
    <row r="40" spans="1:13" x14ac:dyDescent="0.2">
      <c r="A40" s="204"/>
      <c r="B40" s="205" t="s">
        <v>165</v>
      </c>
      <c r="C40" s="206"/>
      <c r="D40" s="207"/>
      <c r="E40" s="207"/>
      <c r="F40" s="207"/>
      <c r="G40" s="207"/>
      <c r="H40" s="207"/>
      <c r="I40" s="207"/>
      <c r="J40" s="207"/>
      <c r="K40" s="207"/>
      <c r="L40" s="207"/>
      <c r="M40" s="207"/>
    </row>
    <row r="41" spans="1:13" ht="76.5" x14ac:dyDescent="0.2">
      <c r="A41" s="208" t="s">
        <v>166</v>
      </c>
      <c r="B41" s="217" t="s">
        <v>167</v>
      </c>
      <c r="C41" s="218" t="s">
        <v>168</v>
      </c>
      <c r="D41" s="211">
        <v>1</v>
      </c>
      <c r="E41" s="212" t="s">
        <v>121</v>
      </c>
      <c r="F41" s="213">
        <v>1200</v>
      </c>
      <c r="G41" s="213">
        <v>600</v>
      </c>
      <c r="H41" s="213">
        <v>900</v>
      </c>
      <c r="I41" s="214"/>
      <c r="J41" s="215"/>
      <c r="K41" s="215"/>
      <c r="L41" s="216">
        <v>0</v>
      </c>
      <c r="M41" s="216">
        <f t="shared" ref="M41:M75" si="2">L41*D41</f>
        <v>0</v>
      </c>
    </row>
    <row r="42" spans="1:13" ht="51" x14ac:dyDescent="0.2">
      <c r="A42" s="208" t="s">
        <v>169</v>
      </c>
      <c r="B42" s="217" t="s">
        <v>150</v>
      </c>
      <c r="C42" s="218" t="s">
        <v>170</v>
      </c>
      <c r="D42" s="211">
        <v>1</v>
      </c>
      <c r="E42" s="212" t="s">
        <v>121</v>
      </c>
      <c r="F42" s="213">
        <v>1700</v>
      </c>
      <c r="G42" s="213">
        <v>700</v>
      </c>
      <c r="H42" s="213">
        <v>900</v>
      </c>
      <c r="I42" s="214"/>
      <c r="J42" s="215"/>
      <c r="K42" s="215"/>
      <c r="L42" s="216">
        <v>0</v>
      </c>
      <c r="M42" s="216">
        <f t="shared" si="2"/>
        <v>0</v>
      </c>
    </row>
    <row r="43" spans="1:13" x14ac:dyDescent="0.2">
      <c r="A43" s="229" t="s">
        <v>171</v>
      </c>
      <c r="B43" s="230" t="s">
        <v>172</v>
      </c>
      <c r="C43" s="231" t="s">
        <v>173</v>
      </c>
      <c r="D43" s="232">
        <v>1</v>
      </c>
      <c r="E43" s="233" t="s">
        <v>121</v>
      </c>
      <c r="F43" s="234"/>
      <c r="G43" s="234"/>
      <c r="H43" s="234"/>
      <c r="I43" s="235">
        <v>0.25</v>
      </c>
      <c r="J43" s="236"/>
      <c r="K43" s="236"/>
      <c r="L43" s="216">
        <v>0</v>
      </c>
      <c r="M43" s="237">
        <f t="shared" si="2"/>
        <v>0</v>
      </c>
    </row>
    <row r="44" spans="1:13" x14ac:dyDescent="0.2">
      <c r="A44" s="229" t="s">
        <v>174</v>
      </c>
      <c r="B44" s="230" t="s">
        <v>175</v>
      </c>
      <c r="C44" s="231" t="s">
        <v>173</v>
      </c>
      <c r="D44" s="232">
        <v>1</v>
      </c>
      <c r="E44" s="233" t="s">
        <v>121</v>
      </c>
      <c r="F44" s="234"/>
      <c r="G44" s="234"/>
      <c r="H44" s="234"/>
      <c r="I44" s="235">
        <v>0.3</v>
      </c>
      <c r="J44" s="236"/>
      <c r="K44" s="236"/>
      <c r="L44" s="216">
        <v>0</v>
      </c>
      <c r="M44" s="237">
        <f t="shared" si="2"/>
        <v>0</v>
      </c>
    </row>
    <row r="45" spans="1:13" ht="89.25" x14ac:dyDescent="0.2">
      <c r="A45" s="208" t="s">
        <v>176</v>
      </c>
      <c r="B45" s="217" t="s">
        <v>177</v>
      </c>
      <c r="C45" s="218" t="s">
        <v>178</v>
      </c>
      <c r="D45" s="211">
        <v>1</v>
      </c>
      <c r="E45" s="212" t="s">
        <v>121</v>
      </c>
      <c r="F45" s="213">
        <v>1800</v>
      </c>
      <c r="G45" s="213">
        <v>700</v>
      </c>
      <c r="H45" s="213">
        <v>900</v>
      </c>
      <c r="I45" s="214">
        <v>0.18</v>
      </c>
      <c r="J45" s="215"/>
      <c r="K45" s="215"/>
      <c r="L45" s="216">
        <v>0</v>
      </c>
      <c r="M45" s="216">
        <f t="shared" si="2"/>
        <v>0</v>
      </c>
    </row>
    <row r="46" spans="1:13" x14ac:dyDescent="0.2">
      <c r="A46" s="208" t="s">
        <v>179</v>
      </c>
      <c r="B46" s="217" t="s">
        <v>142</v>
      </c>
      <c r="C46" s="218"/>
      <c r="D46" s="211">
        <v>1</v>
      </c>
      <c r="E46" s="212" t="s">
        <v>121</v>
      </c>
      <c r="F46" s="213"/>
      <c r="G46" s="213"/>
      <c r="H46" s="213"/>
      <c r="I46" s="214"/>
      <c r="J46" s="215"/>
      <c r="K46" s="215"/>
      <c r="L46" s="216">
        <v>0</v>
      </c>
      <c r="M46" s="216">
        <f t="shared" si="2"/>
        <v>0</v>
      </c>
    </row>
    <row r="47" spans="1:13" ht="127.5" x14ac:dyDescent="0.2">
      <c r="A47" s="208" t="s">
        <v>180</v>
      </c>
      <c r="B47" s="238" t="s">
        <v>181</v>
      </c>
      <c r="C47" s="218" t="s">
        <v>182</v>
      </c>
      <c r="D47" s="211">
        <v>1</v>
      </c>
      <c r="E47" s="212" t="s">
        <v>121</v>
      </c>
      <c r="F47" s="213">
        <v>600</v>
      </c>
      <c r="G47" s="213">
        <v>600</v>
      </c>
      <c r="H47" s="213">
        <v>860</v>
      </c>
      <c r="I47" s="214">
        <v>0.105</v>
      </c>
      <c r="J47" s="215"/>
      <c r="K47" s="215"/>
      <c r="L47" s="216">
        <v>0</v>
      </c>
      <c r="M47" s="216">
        <f t="shared" si="2"/>
        <v>0</v>
      </c>
    </row>
    <row r="48" spans="1:13" ht="127.5" x14ac:dyDescent="0.2">
      <c r="A48" s="208" t="s">
        <v>183</v>
      </c>
      <c r="B48" s="217" t="s">
        <v>184</v>
      </c>
      <c r="C48" s="218" t="s">
        <v>185</v>
      </c>
      <c r="D48" s="211">
        <v>1</v>
      </c>
      <c r="E48" s="212" t="s">
        <v>121</v>
      </c>
      <c r="F48" s="213">
        <v>1254</v>
      </c>
      <c r="G48" s="213">
        <v>570</v>
      </c>
      <c r="H48" s="213">
        <v>890</v>
      </c>
      <c r="I48" s="214"/>
      <c r="J48" s="215">
        <v>9.24</v>
      </c>
      <c r="K48" s="215"/>
      <c r="L48" s="216">
        <v>0</v>
      </c>
      <c r="M48" s="216">
        <f t="shared" si="2"/>
        <v>0</v>
      </c>
    </row>
    <row r="49" spans="1:13" ht="51" x14ac:dyDescent="0.2">
      <c r="A49" s="208" t="s">
        <v>186</v>
      </c>
      <c r="B49" s="217" t="s">
        <v>187</v>
      </c>
      <c r="C49" s="218" t="s">
        <v>188</v>
      </c>
      <c r="D49" s="211">
        <v>2</v>
      </c>
      <c r="E49" s="212" t="s">
        <v>121</v>
      </c>
      <c r="F49" s="213">
        <v>615</v>
      </c>
      <c r="G49" s="213">
        <v>700</v>
      </c>
      <c r="H49" s="213">
        <v>850</v>
      </c>
      <c r="I49" s="214"/>
      <c r="J49" s="215"/>
      <c r="K49" s="215"/>
      <c r="L49" s="216">
        <v>0</v>
      </c>
      <c r="M49" s="216">
        <f t="shared" si="2"/>
        <v>0</v>
      </c>
    </row>
    <row r="50" spans="1:13" x14ac:dyDescent="0.2">
      <c r="A50" s="208" t="s">
        <v>189</v>
      </c>
      <c r="B50" s="217" t="s">
        <v>124</v>
      </c>
      <c r="C50" s="218"/>
      <c r="D50" s="211">
        <v>1</v>
      </c>
      <c r="E50" s="212" t="s">
        <v>121</v>
      </c>
      <c r="F50" s="213"/>
      <c r="G50" s="213"/>
      <c r="H50" s="213"/>
      <c r="I50" s="214"/>
      <c r="J50" s="215"/>
      <c r="K50" s="215"/>
      <c r="L50" s="216">
        <v>0</v>
      </c>
      <c r="M50" s="216">
        <f t="shared" si="2"/>
        <v>0</v>
      </c>
    </row>
    <row r="51" spans="1:13" x14ac:dyDescent="0.2">
      <c r="A51" s="208" t="s">
        <v>190</v>
      </c>
      <c r="B51" s="217" t="s">
        <v>126</v>
      </c>
      <c r="C51" s="218"/>
      <c r="D51" s="211">
        <v>2</v>
      </c>
      <c r="E51" s="212" t="s">
        <v>121</v>
      </c>
      <c r="F51" s="213"/>
      <c r="G51" s="213"/>
      <c r="H51" s="213"/>
      <c r="I51" s="214"/>
      <c r="J51" s="215"/>
      <c r="K51" s="215"/>
      <c r="L51" s="216">
        <v>0</v>
      </c>
      <c r="M51" s="216">
        <f t="shared" si="2"/>
        <v>0</v>
      </c>
    </row>
    <row r="52" spans="1:13" x14ac:dyDescent="0.2">
      <c r="A52" s="208" t="s">
        <v>191</v>
      </c>
      <c r="B52" s="217" t="s">
        <v>128</v>
      </c>
      <c r="C52" s="218"/>
      <c r="D52" s="211">
        <v>1</v>
      </c>
      <c r="E52" s="212" t="s">
        <v>121</v>
      </c>
      <c r="F52" s="213"/>
      <c r="G52" s="213"/>
      <c r="H52" s="213"/>
      <c r="I52" s="214"/>
      <c r="J52" s="215"/>
      <c r="K52" s="215"/>
      <c r="L52" s="216">
        <v>0</v>
      </c>
      <c r="M52" s="216">
        <f t="shared" si="2"/>
        <v>0</v>
      </c>
    </row>
    <row r="53" spans="1:13" x14ac:dyDescent="0.2">
      <c r="A53" s="208" t="s">
        <v>192</v>
      </c>
      <c r="B53" s="217" t="s">
        <v>130</v>
      </c>
      <c r="C53" s="218"/>
      <c r="D53" s="211">
        <v>1</v>
      </c>
      <c r="E53" s="212" t="s">
        <v>121</v>
      </c>
      <c r="F53" s="213"/>
      <c r="G53" s="213"/>
      <c r="H53" s="213"/>
      <c r="I53" s="214"/>
      <c r="J53" s="215"/>
      <c r="K53" s="215"/>
      <c r="L53" s="216">
        <v>0</v>
      </c>
      <c r="M53" s="216">
        <f t="shared" si="2"/>
        <v>0</v>
      </c>
    </row>
    <row r="54" spans="1:13" x14ac:dyDescent="0.2">
      <c r="A54" s="229" t="s">
        <v>193</v>
      </c>
      <c r="B54" s="230" t="s">
        <v>194</v>
      </c>
      <c r="C54" s="231" t="s">
        <v>173</v>
      </c>
      <c r="D54" s="232">
        <v>1</v>
      </c>
      <c r="E54" s="233" t="s">
        <v>121</v>
      </c>
      <c r="F54" s="234"/>
      <c r="G54" s="234"/>
      <c r="H54" s="234"/>
      <c r="I54" s="235"/>
      <c r="J54" s="236"/>
      <c r="K54" s="236"/>
      <c r="L54" s="216">
        <v>0</v>
      </c>
      <c r="M54" s="237">
        <f t="shared" si="2"/>
        <v>0</v>
      </c>
    </row>
    <row r="55" spans="1:13" x14ac:dyDescent="0.2">
      <c r="A55" s="208" t="s">
        <v>195</v>
      </c>
      <c r="B55" s="217" t="s">
        <v>196</v>
      </c>
      <c r="C55" s="218" t="s">
        <v>197</v>
      </c>
      <c r="D55" s="211">
        <v>1</v>
      </c>
      <c r="E55" s="212" t="s">
        <v>121</v>
      </c>
      <c r="F55" s="213"/>
      <c r="G55" s="213"/>
      <c r="H55" s="213"/>
      <c r="I55" s="214"/>
      <c r="J55" s="215"/>
      <c r="K55" s="215"/>
      <c r="L55" s="216">
        <v>0</v>
      </c>
      <c r="M55" s="216">
        <f t="shared" si="2"/>
        <v>0</v>
      </c>
    </row>
    <row r="56" spans="1:13" ht="63.75" x14ac:dyDescent="0.2">
      <c r="A56" s="208" t="s">
        <v>198</v>
      </c>
      <c r="B56" s="217" t="s">
        <v>199</v>
      </c>
      <c r="C56" s="218" t="s">
        <v>200</v>
      </c>
      <c r="D56" s="211">
        <v>1</v>
      </c>
      <c r="E56" s="212" t="s">
        <v>121</v>
      </c>
      <c r="F56" s="213">
        <v>1260</v>
      </c>
      <c r="G56" s="213">
        <v>700</v>
      </c>
      <c r="H56" s="213">
        <v>900</v>
      </c>
      <c r="I56" s="214"/>
      <c r="J56" s="215"/>
      <c r="K56" s="215"/>
      <c r="L56" s="216">
        <v>0</v>
      </c>
      <c r="M56" s="216">
        <f t="shared" si="2"/>
        <v>0</v>
      </c>
    </row>
    <row r="57" spans="1:13" x14ac:dyDescent="0.2">
      <c r="A57" s="208" t="s">
        <v>201</v>
      </c>
      <c r="B57" s="217" t="s">
        <v>202</v>
      </c>
      <c r="C57" s="218"/>
      <c r="D57" s="211">
        <v>1</v>
      </c>
      <c r="E57" s="212" t="s">
        <v>121</v>
      </c>
      <c r="F57" s="213"/>
      <c r="G57" s="213"/>
      <c r="H57" s="213"/>
      <c r="I57" s="214"/>
      <c r="J57" s="215"/>
      <c r="K57" s="215"/>
      <c r="L57" s="216">
        <v>0</v>
      </c>
      <c r="M57" s="216">
        <f t="shared" si="2"/>
        <v>0</v>
      </c>
    </row>
    <row r="58" spans="1:13" x14ac:dyDescent="0.2">
      <c r="A58" s="208" t="s">
        <v>203</v>
      </c>
      <c r="B58" s="217" t="s">
        <v>204</v>
      </c>
      <c r="C58" s="218"/>
      <c r="D58" s="211">
        <v>1</v>
      </c>
      <c r="E58" s="212" t="s">
        <v>121</v>
      </c>
      <c r="F58" s="213"/>
      <c r="G58" s="213"/>
      <c r="H58" s="213"/>
      <c r="I58" s="214"/>
      <c r="J58" s="215"/>
      <c r="K58" s="215"/>
      <c r="L58" s="216">
        <v>0</v>
      </c>
      <c r="M58" s="216">
        <f t="shared" si="2"/>
        <v>0</v>
      </c>
    </row>
    <row r="59" spans="1:13" ht="25.5" x14ac:dyDescent="0.2">
      <c r="A59" s="239" t="s">
        <v>205</v>
      </c>
      <c r="B59" s="240" t="s">
        <v>206</v>
      </c>
      <c r="C59" s="241"/>
      <c r="D59" s="242">
        <v>1</v>
      </c>
      <c r="E59" s="243" t="s">
        <v>121</v>
      </c>
      <c r="F59" s="244">
        <v>1000</v>
      </c>
      <c r="G59" s="244">
        <v>1000</v>
      </c>
      <c r="H59" s="244"/>
      <c r="I59" s="245"/>
      <c r="J59" s="246"/>
      <c r="K59" s="246"/>
      <c r="L59" s="216">
        <v>0</v>
      </c>
      <c r="M59" s="247">
        <f t="shared" si="2"/>
        <v>0</v>
      </c>
    </row>
    <row r="60" spans="1:13" x14ac:dyDescent="0.2">
      <c r="A60" s="208" t="s">
        <v>207</v>
      </c>
      <c r="B60" s="217" t="s">
        <v>137</v>
      </c>
      <c r="C60" s="218"/>
      <c r="D60" s="211">
        <v>1</v>
      </c>
      <c r="E60" s="212" t="s">
        <v>121</v>
      </c>
      <c r="F60" s="213">
        <v>1500</v>
      </c>
      <c r="G60" s="213">
        <v>300</v>
      </c>
      <c r="H60" s="213"/>
      <c r="I60" s="214"/>
      <c r="J60" s="215"/>
      <c r="K60" s="215"/>
      <c r="L60" s="216">
        <v>0</v>
      </c>
      <c r="M60" s="216">
        <f t="shared" si="2"/>
        <v>0</v>
      </c>
    </row>
    <row r="61" spans="1:13" ht="51" x14ac:dyDescent="0.2">
      <c r="A61" s="208" t="s">
        <v>208</v>
      </c>
      <c r="B61" s="217" t="s">
        <v>209</v>
      </c>
      <c r="C61" s="218" t="s">
        <v>210</v>
      </c>
      <c r="D61" s="211">
        <v>1</v>
      </c>
      <c r="E61" s="212" t="s">
        <v>121</v>
      </c>
      <c r="F61" s="213">
        <v>700</v>
      </c>
      <c r="G61" s="213">
        <v>700</v>
      </c>
      <c r="H61" s="213">
        <v>900</v>
      </c>
      <c r="I61" s="214"/>
      <c r="J61" s="215"/>
      <c r="K61" s="215"/>
      <c r="L61" s="216">
        <v>0</v>
      </c>
      <c r="M61" s="216">
        <f t="shared" si="2"/>
        <v>0</v>
      </c>
    </row>
    <row r="62" spans="1:13" x14ac:dyDescent="0.2">
      <c r="A62" s="208" t="s">
        <v>211</v>
      </c>
      <c r="B62" s="217" t="s">
        <v>156</v>
      </c>
      <c r="C62" s="218"/>
      <c r="D62" s="211">
        <v>1</v>
      </c>
      <c r="E62" s="212" t="s">
        <v>121</v>
      </c>
      <c r="F62" s="213">
        <v>600</v>
      </c>
      <c r="G62" s="213">
        <v>500</v>
      </c>
      <c r="H62" s="213"/>
      <c r="I62" s="214"/>
      <c r="J62" s="215"/>
      <c r="K62" s="215"/>
      <c r="L62" s="216">
        <v>0</v>
      </c>
      <c r="M62" s="216">
        <f t="shared" si="2"/>
        <v>0</v>
      </c>
    </row>
    <row r="63" spans="1:13" x14ac:dyDescent="0.2">
      <c r="A63" s="229" t="s">
        <v>212</v>
      </c>
      <c r="B63" s="230" t="s">
        <v>213</v>
      </c>
      <c r="C63" s="231" t="s">
        <v>173</v>
      </c>
      <c r="D63" s="232">
        <v>1</v>
      </c>
      <c r="E63" s="233" t="s">
        <v>121</v>
      </c>
      <c r="F63" s="234"/>
      <c r="G63" s="234"/>
      <c r="H63" s="234"/>
      <c r="I63" s="235"/>
      <c r="J63" s="236">
        <v>18.600000000000001</v>
      </c>
      <c r="K63" s="236"/>
      <c r="L63" s="216">
        <v>0</v>
      </c>
      <c r="M63" s="237">
        <f t="shared" si="2"/>
        <v>0</v>
      </c>
    </row>
    <row r="64" spans="1:13" ht="178.5" x14ac:dyDescent="0.2">
      <c r="A64" s="208" t="s">
        <v>214</v>
      </c>
      <c r="B64" s="217" t="s">
        <v>215</v>
      </c>
      <c r="C64" s="218" t="s">
        <v>216</v>
      </c>
      <c r="D64" s="211">
        <v>1</v>
      </c>
      <c r="E64" s="212" t="s">
        <v>121</v>
      </c>
      <c r="F64" s="213">
        <v>933</v>
      </c>
      <c r="G64" s="213">
        <v>821</v>
      </c>
      <c r="H64" s="213">
        <v>786</v>
      </c>
      <c r="I64" s="214"/>
      <c r="J64" s="215">
        <v>10.9</v>
      </c>
      <c r="K64" s="215"/>
      <c r="L64" s="216">
        <v>0</v>
      </c>
      <c r="M64" s="216">
        <f t="shared" si="2"/>
        <v>0</v>
      </c>
    </row>
    <row r="65" spans="1:13" x14ac:dyDescent="0.2">
      <c r="A65" s="208" t="s">
        <v>217</v>
      </c>
      <c r="B65" s="217" t="s">
        <v>137</v>
      </c>
      <c r="C65" s="218"/>
      <c r="D65" s="211">
        <v>1</v>
      </c>
      <c r="E65" s="212" t="s">
        <v>121</v>
      </c>
      <c r="F65" s="213">
        <v>1500</v>
      </c>
      <c r="G65" s="213">
        <v>300</v>
      </c>
      <c r="H65" s="213"/>
      <c r="I65" s="214"/>
      <c r="J65" s="215"/>
      <c r="K65" s="215"/>
      <c r="L65" s="216">
        <v>0</v>
      </c>
      <c r="M65" s="216">
        <f t="shared" si="2"/>
        <v>0</v>
      </c>
    </row>
    <row r="66" spans="1:13" x14ac:dyDescent="0.2">
      <c r="A66" s="208" t="s">
        <v>218</v>
      </c>
      <c r="B66" s="217" t="s">
        <v>219</v>
      </c>
      <c r="C66" s="218"/>
      <c r="D66" s="211">
        <v>1</v>
      </c>
      <c r="E66" s="212" t="s">
        <v>121</v>
      </c>
      <c r="F66" s="213">
        <v>500</v>
      </c>
      <c r="G66" s="213">
        <v>700</v>
      </c>
      <c r="H66" s="213">
        <v>900</v>
      </c>
      <c r="I66" s="214"/>
      <c r="J66" s="215"/>
      <c r="K66" s="215"/>
      <c r="L66" s="216">
        <v>0</v>
      </c>
      <c r="M66" s="216">
        <f t="shared" si="2"/>
        <v>0</v>
      </c>
    </row>
    <row r="67" spans="1:13" x14ac:dyDescent="0.2">
      <c r="A67" s="208" t="s">
        <v>220</v>
      </c>
      <c r="B67" s="217" t="s">
        <v>221</v>
      </c>
      <c r="C67" s="218"/>
      <c r="D67" s="211">
        <v>1</v>
      </c>
      <c r="E67" s="212" t="s">
        <v>121</v>
      </c>
      <c r="F67" s="213"/>
      <c r="G67" s="213"/>
      <c r="H67" s="213"/>
      <c r="I67" s="214"/>
      <c r="J67" s="215"/>
      <c r="K67" s="215"/>
      <c r="L67" s="216">
        <v>0</v>
      </c>
      <c r="M67" s="216">
        <f t="shared" si="2"/>
        <v>0</v>
      </c>
    </row>
    <row r="68" spans="1:13" ht="89.25" x14ac:dyDescent="0.2">
      <c r="A68" s="208" t="s">
        <v>222</v>
      </c>
      <c r="B68" s="217" t="s">
        <v>223</v>
      </c>
      <c r="C68" s="218" t="s">
        <v>224</v>
      </c>
      <c r="D68" s="211">
        <v>1</v>
      </c>
      <c r="E68" s="212" t="s">
        <v>121</v>
      </c>
      <c r="F68" s="213">
        <v>700</v>
      </c>
      <c r="G68" s="213">
        <v>700</v>
      </c>
      <c r="H68" s="213">
        <v>900</v>
      </c>
      <c r="I68" s="214"/>
      <c r="J68" s="215">
        <v>10</v>
      </c>
      <c r="K68" s="215"/>
      <c r="L68" s="216">
        <v>0</v>
      </c>
      <c r="M68" s="216">
        <f t="shared" si="2"/>
        <v>0</v>
      </c>
    </row>
    <row r="69" spans="1:13" ht="89.25" x14ac:dyDescent="0.2">
      <c r="A69" s="208" t="s">
        <v>225</v>
      </c>
      <c r="B69" s="217" t="s">
        <v>226</v>
      </c>
      <c r="C69" s="218" t="s">
        <v>224</v>
      </c>
      <c r="D69" s="211">
        <v>1</v>
      </c>
      <c r="E69" s="212" t="s">
        <v>121</v>
      </c>
      <c r="F69" s="213">
        <v>400</v>
      </c>
      <c r="G69" s="213">
        <v>700</v>
      </c>
      <c r="H69" s="213">
        <v>900</v>
      </c>
      <c r="I69" s="214"/>
      <c r="J69" s="215">
        <v>5</v>
      </c>
      <c r="K69" s="215"/>
      <c r="L69" s="216">
        <v>0</v>
      </c>
      <c r="M69" s="216">
        <f t="shared" si="2"/>
        <v>0</v>
      </c>
    </row>
    <row r="70" spans="1:13" ht="25.5" x14ac:dyDescent="0.2">
      <c r="A70" s="239" t="s">
        <v>227</v>
      </c>
      <c r="B70" s="240" t="s">
        <v>206</v>
      </c>
      <c r="C70" s="241"/>
      <c r="D70" s="242">
        <v>1</v>
      </c>
      <c r="E70" s="243" t="s">
        <v>121</v>
      </c>
      <c r="F70" s="244">
        <v>2700</v>
      </c>
      <c r="G70" s="244">
        <v>1000</v>
      </c>
      <c r="H70" s="244"/>
      <c r="I70" s="245"/>
      <c r="J70" s="246"/>
      <c r="K70" s="246"/>
      <c r="L70" s="216">
        <v>0</v>
      </c>
      <c r="M70" s="247">
        <f t="shared" si="2"/>
        <v>0</v>
      </c>
    </row>
    <row r="71" spans="1:13" ht="140.25" x14ac:dyDescent="0.2">
      <c r="A71" s="208" t="s">
        <v>228</v>
      </c>
      <c r="B71" s="217" t="s">
        <v>229</v>
      </c>
      <c r="C71" s="218" t="s">
        <v>230</v>
      </c>
      <c r="D71" s="211">
        <v>2</v>
      </c>
      <c r="E71" s="212" t="s">
        <v>121</v>
      </c>
      <c r="F71" s="213">
        <v>845</v>
      </c>
      <c r="G71" s="213">
        <v>650</v>
      </c>
      <c r="H71" s="213">
        <v>900</v>
      </c>
      <c r="I71" s="214">
        <v>1.4</v>
      </c>
      <c r="J71" s="215"/>
      <c r="K71" s="215"/>
      <c r="L71" s="216">
        <v>0</v>
      </c>
      <c r="M71" s="216">
        <f t="shared" si="2"/>
        <v>0</v>
      </c>
    </row>
    <row r="72" spans="1:13" ht="51" x14ac:dyDescent="0.2">
      <c r="A72" s="208" t="s">
        <v>231</v>
      </c>
      <c r="B72" s="217" t="s">
        <v>150</v>
      </c>
      <c r="C72" s="218" t="s">
        <v>232</v>
      </c>
      <c r="D72" s="211">
        <v>2</v>
      </c>
      <c r="E72" s="212" t="s">
        <v>121</v>
      </c>
      <c r="F72" s="213">
        <v>1200</v>
      </c>
      <c r="G72" s="213">
        <v>700</v>
      </c>
      <c r="H72" s="213">
        <v>900</v>
      </c>
      <c r="I72" s="214"/>
      <c r="J72" s="215"/>
      <c r="K72" s="215"/>
      <c r="L72" s="216">
        <v>0</v>
      </c>
      <c r="M72" s="216">
        <f t="shared" si="2"/>
        <v>0</v>
      </c>
    </row>
    <row r="73" spans="1:13" ht="38.25" x14ac:dyDescent="0.2">
      <c r="A73" s="208" t="s">
        <v>233</v>
      </c>
      <c r="B73" s="217" t="s">
        <v>158</v>
      </c>
      <c r="C73" s="218" t="s">
        <v>159</v>
      </c>
      <c r="D73" s="211">
        <v>1</v>
      </c>
      <c r="E73" s="212" t="s">
        <v>121</v>
      </c>
      <c r="F73" s="213">
        <v>1000</v>
      </c>
      <c r="G73" s="213">
        <v>700</v>
      </c>
      <c r="H73" s="213">
        <v>1800</v>
      </c>
      <c r="I73" s="214"/>
      <c r="J73" s="215"/>
      <c r="K73" s="215"/>
      <c r="L73" s="216">
        <v>0</v>
      </c>
      <c r="M73" s="216">
        <f t="shared" si="2"/>
        <v>0</v>
      </c>
    </row>
    <row r="74" spans="1:13" x14ac:dyDescent="0.2">
      <c r="A74" s="208" t="s">
        <v>234</v>
      </c>
      <c r="B74" s="217" t="s">
        <v>156</v>
      </c>
      <c r="C74" s="218"/>
      <c r="D74" s="211">
        <v>2</v>
      </c>
      <c r="E74" s="212" t="s">
        <v>121</v>
      </c>
      <c r="F74" s="213">
        <v>1200</v>
      </c>
      <c r="G74" s="213">
        <v>300</v>
      </c>
      <c r="H74" s="213"/>
      <c r="I74" s="214"/>
      <c r="J74" s="215"/>
      <c r="K74" s="215"/>
      <c r="L74" s="216">
        <v>0</v>
      </c>
      <c r="M74" s="216">
        <f t="shared" si="2"/>
        <v>0</v>
      </c>
    </row>
    <row r="75" spans="1:13" ht="51" x14ac:dyDescent="0.2">
      <c r="A75" s="208" t="s">
        <v>235</v>
      </c>
      <c r="B75" s="217" t="s">
        <v>236</v>
      </c>
      <c r="C75" s="218" t="s">
        <v>237</v>
      </c>
      <c r="D75" s="211">
        <v>1</v>
      </c>
      <c r="E75" s="212" t="s">
        <v>121</v>
      </c>
      <c r="F75" s="213">
        <v>700</v>
      </c>
      <c r="G75" s="213">
        <v>700</v>
      </c>
      <c r="H75" s="213">
        <v>900</v>
      </c>
      <c r="I75" s="214"/>
      <c r="J75" s="215"/>
      <c r="K75" s="215"/>
      <c r="L75" s="216">
        <v>0</v>
      </c>
      <c r="M75" s="216">
        <f t="shared" si="2"/>
        <v>0</v>
      </c>
    </row>
    <row r="76" spans="1:13" x14ac:dyDescent="0.2">
      <c r="A76" s="204"/>
      <c r="B76" s="205" t="s">
        <v>238</v>
      </c>
      <c r="C76" s="206"/>
      <c r="D76" s="207"/>
      <c r="E76" s="207"/>
      <c r="F76" s="207"/>
      <c r="G76" s="207"/>
      <c r="H76" s="207"/>
      <c r="I76" s="207"/>
      <c r="J76" s="207"/>
      <c r="K76" s="207"/>
      <c r="L76" s="207"/>
      <c r="M76" s="207"/>
    </row>
    <row r="77" spans="1:13" ht="76.5" x14ac:dyDescent="0.2">
      <c r="A77" s="208" t="s">
        <v>239</v>
      </c>
      <c r="B77" s="217" t="s">
        <v>119</v>
      </c>
      <c r="C77" s="210" t="s">
        <v>120</v>
      </c>
      <c r="D77" s="211">
        <v>2</v>
      </c>
      <c r="E77" s="212" t="s">
        <v>121</v>
      </c>
      <c r="F77" s="213">
        <v>900</v>
      </c>
      <c r="G77" s="213">
        <v>500</v>
      </c>
      <c r="H77" s="213">
        <v>1800</v>
      </c>
      <c r="I77" s="214"/>
      <c r="J77" s="215"/>
      <c r="K77" s="215"/>
      <c r="L77" s="216">
        <v>0</v>
      </c>
      <c r="M77" s="216">
        <f>L77*D77</f>
        <v>0</v>
      </c>
    </row>
    <row r="78" spans="1:13" ht="127.5" x14ac:dyDescent="0.2">
      <c r="A78" s="208" t="s">
        <v>240</v>
      </c>
      <c r="B78" s="217" t="s">
        <v>241</v>
      </c>
      <c r="C78" s="218" t="s">
        <v>242</v>
      </c>
      <c r="D78" s="211">
        <v>2</v>
      </c>
      <c r="E78" s="212" t="s">
        <v>121</v>
      </c>
      <c r="F78" s="213">
        <v>780</v>
      </c>
      <c r="G78" s="213">
        <v>700</v>
      </c>
      <c r="H78" s="213">
        <v>1900</v>
      </c>
      <c r="I78" s="214">
        <v>0.13</v>
      </c>
      <c r="J78" s="215"/>
      <c r="K78" s="215"/>
      <c r="L78" s="216">
        <v>0</v>
      </c>
      <c r="M78" s="216">
        <f>L78*D78</f>
        <v>0</v>
      </c>
    </row>
    <row r="79" spans="1:13" x14ac:dyDescent="0.2">
      <c r="A79" s="204"/>
      <c r="B79" s="205" t="s">
        <v>243</v>
      </c>
      <c r="C79" s="206"/>
      <c r="D79" s="207"/>
      <c r="E79" s="207"/>
      <c r="F79" s="207"/>
      <c r="G79" s="207"/>
      <c r="H79" s="207"/>
      <c r="I79" s="207"/>
      <c r="J79" s="207"/>
      <c r="K79" s="207"/>
      <c r="L79" s="207"/>
      <c r="M79" s="207"/>
    </row>
    <row r="80" spans="1:13" x14ac:dyDescent="0.2">
      <c r="A80" s="208" t="s">
        <v>244</v>
      </c>
      <c r="B80" s="217" t="s">
        <v>124</v>
      </c>
      <c r="C80" s="218"/>
      <c r="D80" s="211">
        <v>1</v>
      </c>
      <c r="E80" s="212" t="s">
        <v>121</v>
      </c>
      <c r="F80" s="213"/>
      <c r="G80" s="213"/>
      <c r="H80" s="213"/>
      <c r="I80" s="214"/>
      <c r="J80" s="215"/>
      <c r="K80" s="215"/>
      <c r="L80" s="216">
        <v>0</v>
      </c>
      <c r="M80" s="216">
        <f t="shared" ref="M80:M111" si="3">L80*D80</f>
        <v>0</v>
      </c>
    </row>
    <row r="81" spans="1:13" x14ac:dyDescent="0.2">
      <c r="A81" s="208" t="s">
        <v>245</v>
      </c>
      <c r="B81" s="217" t="s">
        <v>126</v>
      </c>
      <c r="C81" s="218"/>
      <c r="D81" s="211">
        <v>2</v>
      </c>
      <c r="E81" s="212" t="s">
        <v>121</v>
      </c>
      <c r="F81" s="213"/>
      <c r="G81" s="213"/>
      <c r="H81" s="213"/>
      <c r="I81" s="214"/>
      <c r="J81" s="215"/>
      <c r="K81" s="215"/>
      <c r="L81" s="216">
        <v>0</v>
      </c>
      <c r="M81" s="216">
        <f t="shared" si="3"/>
        <v>0</v>
      </c>
    </row>
    <row r="82" spans="1:13" x14ac:dyDescent="0.2">
      <c r="A82" s="208" t="s">
        <v>246</v>
      </c>
      <c r="B82" s="217" t="s">
        <v>128</v>
      </c>
      <c r="C82" s="218"/>
      <c r="D82" s="211">
        <v>1</v>
      </c>
      <c r="E82" s="212" t="s">
        <v>121</v>
      </c>
      <c r="F82" s="213"/>
      <c r="G82" s="213"/>
      <c r="H82" s="213"/>
      <c r="I82" s="214"/>
      <c r="J82" s="215"/>
      <c r="K82" s="215"/>
      <c r="L82" s="216">
        <v>0</v>
      </c>
      <c r="M82" s="216">
        <f t="shared" si="3"/>
        <v>0</v>
      </c>
    </row>
    <row r="83" spans="1:13" x14ac:dyDescent="0.2">
      <c r="A83" s="208" t="s">
        <v>247</v>
      </c>
      <c r="B83" s="217" t="s">
        <v>130</v>
      </c>
      <c r="C83" s="218"/>
      <c r="D83" s="211">
        <v>1</v>
      </c>
      <c r="E83" s="212" t="s">
        <v>121</v>
      </c>
      <c r="F83" s="213"/>
      <c r="G83" s="213"/>
      <c r="H83" s="213"/>
      <c r="I83" s="214"/>
      <c r="J83" s="215"/>
      <c r="K83" s="215"/>
      <c r="L83" s="216">
        <v>0</v>
      </c>
      <c r="M83" s="216">
        <f t="shared" si="3"/>
        <v>0</v>
      </c>
    </row>
    <row r="84" spans="1:13" ht="127.5" x14ac:dyDescent="0.2">
      <c r="A84" s="208" t="s">
        <v>248</v>
      </c>
      <c r="B84" s="238" t="s">
        <v>181</v>
      </c>
      <c r="C84" s="218" t="s">
        <v>182</v>
      </c>
      <c r="D84" s="211">
        <v>1</v>
      </c>
      <c r="E84" s="212" t="s">
        <v>121</v>
      </c>
      <c r="F84" s="213">
        <v>600</v>
      </c>
      <c r="G84" s="213">
        <v>600</v>
      </c>
      <c r="H84" s="213">
        <v>860</v>
      </c>
      <c r="I84" s="214">
        <v>0.105</v>
      </c>
      <c r="J84" s="215"/>
      <c r="K84" s="215"/>
      <c r="L84" s="216">
        <v>0</v>
      </c>
      <c r="M84" s="216">
        <f t="shared" si="3"/>
        <v>0</v>
      </c>
    </row>
    <row r="85" spans="1:13" ht="51" x14ac:dyDescent="0.2">
      <c r="A85" s="208" t="s">
        <v>249</v>
      </c>
      <c r="B85" s="217" t="s">
        <v>236</v>
      </c>
      <c r="C85" s="218" t="s">
        <v>250</v>
      </c>
      <c r="D85" s="211">
        <v>1</v>
      </c>
      <c r="E85" s="212" t="s">
        <v>121</v>
      </c>
      <c r="F85" s="213">
        <v>700</v>
      </c>
      <c r="G85" s="213">
        <v>700</v>
      </c>
      <c r="H85" s="213">
        <v>900</v>
      </c>
      <c r="I85" s="214"/>
      <c r="J85" s="215"/>
      <c r="K85" s="215"/>
      <c r="L85" s="216">
        <v>0</v>
      </c>
      <c r="M85" s="216">
        <f t="shared" si="3"/>
        <v>0</v>
      </c>
    </row>
    <row r="86" spans="1:13" x14ac:dyDescent="0.2">
      <c r="A86" s="208" t="s">
        <v>251</v>
      </c>
      <c r="B86" s="217" t="s">
        <v>156</v>
      </c>
      <c r="C86" s="218"/>
      <c r="D86" s="211">
        <v>3</v>
      </c>
      <c r="E86" s="212" t="s">
        <v>121</v>
      </c>
      <c r="F86" s="213">
        <v>1200</v>
      </c>
      <c r="G86" s="213">
        <v>300</v>
      </c>
      <c r="H86" s="213"/>
      <c r="I86" s="214"/>
      <c r="J86" s="215"/>
      <c r="K86" s="215"/>
      <c r="L86" s="216">
        <v>0</v>
      </c>
      <c r="M86" s="216">
        <f t="shared" si="3"/>
        <v>0</v>
      </c>
    </row>
    <row r="87" spans="1:13" ht="76.5" x14ac:dyDescent="0.2">
      <c r="A87" s="208" t="s">
        <v>252</v>
      </c>
      <c r="B87" s="217" t="s">
        <v>177</v>
      </c>
      <c r="C87" s="218" t="s">
        <v>253</v>
      </c>
      <c r="D87" s="211">
        <v>1</v>
      </c>
      <c r="E87" s="212" t="s">
        <v>121</v>
      </c>
      <c r="F87" s="213">
        <v>1350</v>
      </c>
      <c r="G87" s="213">
        <v>700</v>
      </c>
      <c r="H87" s="213">
        <v>900</v>
      </c>
      <c r="I87" s="214">
        <v>0.18</v>
      </c>
      <c r="J87" s="215"/>
      <c r="K87" s="215"/>
      <c r="L87" s="216">
        <v>0</v>
      </c>
      <c r="M87" s="216">
        <f t="shared" si="3"/>
        <v>0</v>
      </c>
    </row>
    <row r="88" spans="1:13" x14ac:dyDescent="0.2">
      <c r="A88" s="208" t="s">
        <v>254</v>
      </c>
      <c r="B88" s="217" t="s">
        <v>142</v>
      </c>
      <c r="C88" s="218"/>
      <c r="D88" s="211">
        <v>2</v>
      </c>
      <c r="E88" s="212" t="s">
        <v>121</v>
      </c>
      <c r="F88" s="213"/>
      <c r="G88" s="213"/>
      <c r="H88" s="213"/>
      <c r="I88" s="214"/>
      <c r="J88" s="215"/>
      <c r="K88" s="215"/>
      <c r="L88" s="216">
        <v>0</v>
      </c>
      <c r="M88" s="216">
        <f t="shared" si="3"/>
        <v>0</v>
      </c>
    </row>
    <row r="89" spans="1:13" x14ac:dyDescent="0.2">
      <c r="A89" s="208" t="s">
        <v>255</v>
      </c>
      <c r="B89" s="248" t="s">
        <v>256</v>
      </c>
      <c r="C89" s="218"/>
      <c r="D89" s="211">
        <v>1</v>
      </c>
      <c r="E89" s="212" t="s">
        <v>121</v>
      </c>
      <c r="F89" s="213">
        <v>700</v>
      </c>
      <c r="G89" s="213">
        <v>700</v>
      </c>
      <c r="H89" s="213"/>
      <c r="I89" s="214"/>
      <c r="J89" s="215"/>
      <c r="K89" s="215"/>
      <c r="L89" s="216">
        <v>0</v>
      </c>
      <c r="M89" s="216">
        <f t="shared" si="3"/>
        <v>0</v>
      </c>
    </row>
    <row r="90" spans="1:13" ht="51" x14ac:dyDescent="0.2">
      <c r="A90" s="208" t="s">
        <v>257</v>
      </c>
      <c r="B90" s="217" t="s">
        <v>236</v>
      </c>
      <c r="C90" s="218" t="s">
        <v>258</v>
      </c>
      <c r="D90" s="211">
        <v>1</v>
      </c>
      <c r="E90" s="212" t="s">
        <v>121</v>
      </c>
      <c r="F90" s="213">
        <v>1330</v>
      </c>
      <c r="G90" s="213">
        <v>700</v>
      </c>
      <c r="H90" s="213">
        <v>900</v>
      </c>
      <c r="I90" s="214"/>
      <c r="J90" s="215"/>
      <c r="K90" s="215"/>
      <c r="L90" s="216">
        <v>0</v>
      </c>
      <c r="M90" s="216">
        <f t="shared" si="3"/>
        <v>0</v>
      </c>
    </row>
    <row r="91" spans="1:13" ht="114.75" x14ac:dyDescent="0.2">
      <c r="A91" s="208" t="s">
        <v>259</v>
      </c>
      <c r="B91" s="217" t="s">
        <v>260</v>
      </c>
      <c r="C91" s="218" t="s">
        <v>261</v>
      </c>
      <c r="D91" s="211">
        <v>1</v>
      </c>
      <c r="E91" s="212" t="s">
        <v>121</v>
      </c>
      <c r="F91" s="213">
        <v>240</v>
      </c>
      <c r="G91" s="213">
        <v>330</v>
      </c>
      <c r="H91" s="213">
        <v>480</v>
      </c>
      <c r="I91" s="214">
        <v>0.9</v>
      </c>
      <c r="J91" s="215"/>
      <c r="K91" s="215"/>
      <c r="L91" s="216">
        <v>0</v>
      </c>
      <c r="M91" s="216">
        <f t="shared" si="3"/>
        <v>0</v>
      </c>
    </row>
    <row r="92" spans="1:13" ht="76.5" x14ac:dyDescent="0.2">
      <c r="A92" s="208" t="s">
        <v>262</v>
      </c>
      <c r="B92" s="217" t="s">
        <v>177</v>
      </c>
      <c r="C92" s="218" t="s">
        <v>263</v>
      </c>
      <c r="D92" s="211">
        <v>1</v>
      </c>
      <c r="E92" s="212" t="s">
        <v>121</v>
      </c>
      <c r="F92" s="213">
        <v>1350</v>
      </c>
      <c r="G92" s="213">
        <v>700</v>
      </c>
      <c r="H92" s="213">
        <v>900</v>
      </c>
      <c r="I92" s="214">
        <v>0.18</v>
      </c>
      <c r="J92" s="215"/>
      <c r="K92" s="215"/>
      <c r="L92" s="216">
        <v>0</v>
      </c>
      <c r="M92" s="216">
        <f t="shared" si="3"/>
        <v>0</v>
      </c>
    </row>
    <row r="93" spans="1:13" x14ac:dyDescent="0.2">
      <c r="A93" s="229" t="s">
        <v>264</v>
      </c>
      <c r="B93" s="230" t="s">
        <v>265</v>
      </c>
      <c r="C93" s="231" t="s">
        <v>173</v>
      </c>
      <c r="D93" s="232">
        <v>1</v>
      </c>
      <c r="E93" s="233" t="s">
        <v>121</v>
      </c>
      <c r="F93" s="234"/>
      <c r="G93" s="234"/>
      <c r="H93" s="234"/>
      <c r="I93" s="235">
        <v>0.55000000000000004</v>
      </c>
      <c r="J93" s="236"/>
      <c r="K93" s="236"/>
      <c r="L93" s="216">
        <v>0</v>
      </c>
      <c r="M93" s="237">
        <f t="shared" si="3"/>
        <v>0</v>
      </c>
    </row>
    <row r="94" spans="1:13" ht="63.75" x14ac:dyDescent="0.2">
      <c r="A94" s="208" t="s">
        <v>266</v>
      </c>
      <c r="B94" s="217" t="s">
        <v>150</v>
      </c>
      <c r="C94" s="218" t="s">
        <v>267</v>
      </c>
      <c r="D94" s="211">
        <v>1</v>
      </c>
      <c r="E94" s="212" t="s">
        <v>121</v>
      </c>
      <c r="F94" s="213">
        <v>1300</v>
      </c>
      <c r="G94" s="213">
        <v>700</v>
      </c>
      <c r="H94" s="213">
        <v>900</v>
      </c>
      <c r="I94" s="214"/>
      <c r="J94" s="215"/>
      <c r="K94" s="215"/>
      <c r="L94" s="216">
        <v>0</v>
      </c>
      <c r="M94" s="216">
        <f t="shared" si="3"/>
        <v>0</v>
      </c>
    </row>
    <row r="95" spans="1:13" ht="25.5" x14ac:dyDescent="0.2">
      <c r="A95" s="208" t="s">
        <v>268</v>
      </c>
      <c r="B95" s="217" t="s">
        <v>269</v>
      </c>
      <c r="C95" s="218"/>
      <c r="D95" s="211">
        <v>1</v>
      </c>
      <c r="E95" s="212" t="s">
        <v>270</v>
      </c>
      <c r="F95" s="213"/>
      <c r="G95" s="213"/>
      <c r="H95" s="213"/>
      <c r="I95" s="214"/>
      <c r="J95" s="215"/>
      <c r="K95" s="215"/>
      <c r="L95" s="216">
        <v>0</v>
      </c>
      <c r="M95" s="216">
        <f t="shared" si="3"/>
        <v>0</v>
      </c>
    </row>
    <row r="96" spans="1:13" ht="63.75" x14ac:dyDescent="0.2">
      <c r="A96" s="208" t="s">
        <v>271</v>
      </c>
      <c r="B96" s="217" t="s">
        <v>272</v>
      </c>
      <c r="C96" s="218" t="s">
        <v>273</v>
      </c>
      <c r="D96" s="211">
        <v>1</v>
      </c>
      <c r="E96" s="212" t="s">
        <v>121</v>
      </c>
      <c r="F96" s="213">
        <v>1800</v>
      </c>
      <c r="G96" s="213">
        <v>700</v>
      </c>
      <c r="H96" s="213">
        <v>900</v>
      </c>
      <c r="I96" s="214"/>
      <c r="J96" s="215"/>
      <c r="K96" s="215"/>
      <c r="L96" s="216">
        <v>0</v>
      </c>
      <c r="M96" s="216">
        <f t="shared" si="3"/>
        <v>0</v>
      </c>
    </row>
    <row r="97" spans="1:13" x14ac:dyDescent="0.2">
      <c r="A97" s="208" t="s">
        <v>274</v>
      </c>
      <c r="B97" s="217" t="s">
        <v>275</v>
      </c>
      <c r="C97" s="218" t="s">
        <v>276</v>
      </c>
      <c r="D97" s="211">
        <v>1</v>
      </c>
      <c r="E97" s="212" t="s">
        <v>121</v>
      </c>
      <c r="F97" s="213"/>
      <c r="G97" s="213"/>
      <c r="H97" s="213"/>
      <c r="I97" s="214"/>
      <c r="J97" s="215"/>
      <c r="K97" s="215"/>
      <c r="L97" s="216">
        <v>0</v>
      </c>
      <c r="M97" s="216">
        <f t="shared" si="3"/>
        <v>0</v>
      </c>
    </row>
    <row r="98" spans="1:13" ht="38.25" x14ac:dyDescent="0.2">
      <c r="A98" s="208" t="s">
        <v>277</v>
      </c>
      <c r="B98" s="217" t="s">
        <v>158</v>
      </c>
      <c r="C98" s="218" t="s">
        <v>159</v>
      </c>
      <c r="D98" s="211">
        <v>1</v>
      </c>
      <c r="E98" s="212" t="s">
        <v>121</v>
      </c>
      <c r="F98" s="213">
        <v>1000</v>
      </c>
      <c r="G98" s="213">
        <v>700</v>
      </c>
      <c r="H98" s="213">
        <v>1800</v>
      </c>
      <c r="I98" s="214"/>
      <c r="J98" s="215"/>
      <c r="K98" s="215"/>
      <c r="L98" s="216">
        <v>0</v>
      </c>
      <c r="M98" s="216">
        <f t="shared" si="3"/>
        <v>0</v>
      </c>
    </row>
    <row r="99" spans="1:13" ht="89.25" x14ac:dyDescent="0.2">
      <c r="A99" s="208" t="s">
        <v>278</v>
      </c>
      <c r="B99" s="217" t="s">
        <v>279</v>
      </c>
      <c r="C99" s="218" t="s">
        <v>280</v>
      </c>
      <c r="D99" s="211">
        <v>1</v>
      </c>
      <c r="E99" s="212" t="s">
        <v>121</v>
      </c>
      <c r="F99" s="213">
        <v>2000</v>
      </c>
      <c r="G99" s="213">
        <v>700</v>
      </c>
      <c r="H99" s="213">
        <v>900</v>
      </c>
      <c r="I99" s="214"/>
      <c r="J99" s="215"/>
      <c r="K99" s="215"/>
      <c r="L99" s="216">
        <v>0</v>
      </c>
      <c r="M99" s="216">
        <f t="shared" si="3"/>
        <v>0</v>
      </c>
    </row>
    <row r="100" spans="1:13" x14ac:dyDescent="0.2">
      <c r="A100" s="208" t="s">
        <v>281</v>
      </c>
      <c r="B100" s="217" t="s">
        <v>202</v>
      </c>
      <c r="C100" s="218"/>
      <c r="D100" s="211">
        <v>1</v>
      </c>
      <c r="E100" s="212" t="s">
        <v>121</v>
      </c>
      <c r="F100" s="213"/>
      <c r="G100" s="213"/>
      <c r="H100" s="213"/>
      <c r="I100" s="214"/>
      <c r="J100" s="215"/>
      <c r="K100" s="215"/>
      <c r="L100" s="216">
        <v>0</v>
      </c>
      <c r="M100" s="216">
        <f t="shared" si="3"/>
        <v>0</v>
      </c>
    </row>
    <row r="101" spans="1:13" x14ac:dyDescent="0.2">
      <c r="A101" s="208" t="s">
        <v>282</v>
      </c>
      <c r="B101" s="217" t="s">
        <v>283</v>
      </c>
      <c r="C101" s="218" t="s">
        <v>284</v>
      </c>
      <c r="D101" s="211">
        <v>2</v>
      </c>
      <c r="E101" s="212" t="s">
        <v>121</v>
      </c>
      <c r="F101" s="213"/>
      <c r="G101" s="213"/>
      <c r="H101" s="213"/>
      <c r="I101" s="214"/>
      <c r="J101" s="215"/>
      <c r="K101" s="215"/>
      <c r="L101" s="216">
        <v>0</v>
      </c>
      <c r="M101" s="216">
        <f t="shared" si="3"/>
        <v>0</v>
      </c>
    </row>
    <row r="102" spans="1:13" x14ac:dyDescent="0.2">
      <c r="A102" s="208" t="s">
        <v>285</v>
      </c>
      <c r="B102" s="217" t="s">
        <v>219</v>
      </c>
      <c r="C102" s="218"/>
      <c r="D102" s="211">
        <v>1</v>
      </c>
      <c r="E102" s="212" t="s">
        <v>121</v>
      </c>
      <c r="F102" s="213">
        <v>600</v>
      </c>
      <c r="G102" s="213">
        <v>700</v>
      </c>
      <c r="H102" s="213">
        <v>900</v>
      </c>
      <c r="I102" s="214"/>
      <c r="J102" s="215"/>
      <c r="K102" s="215"/>
      <c r="L102" s="216">
        <v>0</v>
      </c>
      <c r="M102" s="216">
        <f t="shared" si="3"/>
        <v>0</v>
      </c>
    </row>
    <row r="103" spans="1:13" ht="153" x14ac:dyDescent="0.2">
      <c r="A103" s="208" t="s">
        <v>286</v>
      </c>
      <c r="B103" s="217" t="s">
        <v>287</v>
      </c>
      <c r="C103" s="218" t="s">
        <v>288</v>
      </c>
      <c r="D103" s="211">
        <v>1</v>
      </c>
      <c r="E103" s="212" t="s">
        <v>121</v>
      </c>
      <c r="F103" s="213">
        <v>700</v>
      </c>
      <c r="G103" s="213">
        <v>700</v>
      </c>
      <c r="H103" s="213">
        <v>900</v>
      </c>
      <c r="I103" s="214"/>
      <c r="J103" s="215">
        <v>12</v>
      </c>
      <c r="K103" s="215"/>
      <c r="L103" s="216">
        <v>0</v>
      </c>
      <c r="M103" s="216">
        <f t="shared" si="3"/>
        <v>0</v>
      </c>
    </row>
    <row r="104" spans="1:13" ht="153" x14ac:dyDescent="0.2">
      <c r="A104" s="208" t="s">
        <v>289</v>
      </c>
      <c r="B104" s="217" t="s">
        <v>287</v>
      </c>
      <c r="C104" s="218" t="s">
        <v>288</v>
      </c>
      <c r="D104" s="211">
        <v>1</v>
      </c>
      <c r="E104" s="212" t="s">
        <v>121</v>
      </c>
      <c r="F104" s="213">
        <v>700</v>
      </c>
      <c r="G104" s="213">
        <v>700</v>
      </c>
      <c r="H104" s="213">
        <v>900</v>
      </c>
      <c r="I104" s="214"/>
      <c r="J104" s="215">
        <v>12</v>
      </c>
      <c r="K104" s="215"/>
      <c r="L104" s="216">
        <v>0</v>
      </c>
      <c r="M104" s="216">
        <f t="shared" si="3"/>
        <v>0</v>
      </c>
    </row>
    <row r="105" spans="1:13" x14ac:dyDescent="0.2">
      <c r="A105" s="208" t="s">
        <v>290</v>
      </c>
      <c r="B105" s="217" t="s">
        <v>137</v>
      </c>
      <c r="C105" s="218"/>
      <c r="D105" s="211">
        <v>1</v>
      </c>
      <c r="E105" s="212" t="s">
        <v>121</v>
      </c>
      <c r="F105" s="213">
        <v>1500</v>
      </c>
      <c r="G105" s="213">
        <v>300</v>
      </c>
      <c r="H105" s="213"/>
      <c r="I105" s="214"/>
      <c r="J105" s="215"/>
      <c r="K105" s="215"/>
      <c r="L105" s="216">
        <v>0</v>
      </c>
      <c r="M105" s="216">
        <f t="shared" si="3"/>
        <v>0</v>
      </c>
    </row>
    <row r="106" spans="1:13" x14ac:dyDescent="0.2">
      <c r="A106" s="229" t="s">
        <v>291</v>
      </c>
      <c r="B106" s="230" t="s">
        <v>292</v>
      </c>
      <c r="C106" s="231" t="s">
        <v>173</v>
      </c>
      <c r="D106" s="232">
        <v>1</v>
      </c>
      <c r="E106" s="233" t="s">
        <v>121</v>
      </c>
      <c r="F106" s="234">
        <v>1590</v>
      </c>
      <c r="G106" s="234">
        <v>700</v>
      </c>
      <c r="H106" s="234">
        <v>900</v>
      </c>
      <c r="I106" s="235"/>
      <c r="J106" s="236"/>
      <c r="K106" s="236"/>
      <c r="L106" s="216">
        <v>0</v>
      </c>
      <c r="M106" s="237">
        <f t="shared" si="3"/>
        <v>0</v>
      </c>
    </row>
    <row r="107" spans="1:13" ht="165.75" x14ac:dyDescent="0.2">
      <c r="A107" s="208" t="s">
        <v>293</v>
      </c>
      <c r="B107" s="217" t="s">
        <v>294</v>
      </c>
      <c r="C107" s="218" t="s">
        <v>295</v>
      </c>
      <c r="D107" s="211">
        <v>1</v>
      </c>
      <c r="E107" s="212" t="s">
        <v>121</v>
      </c>
      <c r="F107" s="213">
        <v>1756</v>
      </c>
      <c r="G107" s="213">
        <v>850</v>
      </c>
      <c r="H107" s="213">
        <v>1050</v>
      </c>
      <c r="I107" s="214"/>
      <c r="J107" s="215">
        <v>36.9</v>
      </c>
      <c r="K107" s="215"/>
      <c r="L107" s="216">
        <v>0</v>
      </c>
      <c r="M107" s="216">
        <f t="shared" si="3"/>
        <v>0</v>
      </c>
    </row>
    <row r="108" spans="1:13" ht="76.5" x14ac:dyDescent="0.2">
      <c r="A108" s="208" t="s">
        <v>296</v>
      </c>
      <c r="B108" s="217" t="s">
        <v>297</v>
      </c>
      <c r="C108" s="218" t="s">
        <v>298</v>
      </c>
      <c r="D108" s="211">
        <v>1</v>
      </c>
      <c r="E108" s="212" t="s">
        <v>121</v>
      </c>
      <c r="F108" s="213"/>
      <c r="G108" s="213"/>
      <c r="H108" s="213"/>
      <c r="I108" s="214"/>
      <c r="J108" s="215"/>
      <c r="K108" s="215"/>
      <c r="L108" s="216">
        <v>0</v>
      </c>
      <c r="M108" s="216">
        <f t="shared" si="3"/>
        <v>0</v>
      </c>
    </row>
    <row r="109" spans="1:13" x14ac:dyDescent="0.2">
      <c r="A109" s="208" t="s">
        <v>299</v>
      </c>
      <c r="B109" s="217" t="s">
        <v>137</v>
      </c>
      <c r="C109" s="218"/>
      <c r="D109" s="211">
        <v>1</v>
      </c>
      <c r="E109" s="212" t="s">
        <v>121</v>
      </c>
      <c r="F109" s="213">
        <v>1200</v>
      </c>
      <c r="G109" s="213">
        <v>600</v>
      </c>
      <c r="H109" s="213"/>
      <c r="I109" s="214"/>
      <c r="J109" s="215"/>
      <c r="K109" s="215"/>
      <c r="L109" s="216">
        <v>0</v>
      </c>
      <c r="M109" s="216">
        <f t="shared" si="3"/>
        <v>0</v>
      </c>
    </row>
    <row r="110" spans="1:13" x14ac:dyDescent="0.2">
      <c r="A110" s="239" t="s">
        <v>300</v>
      </c>
      <c r="B110" s="240" t="s">
        <v>301</v>
      </c>
      <c r="C110" s="241"/>
      <c r="D110" s="242">
        <v>1</v>
      </c>
      <c r="E110" s="243" t="s">
        <v>121</v>
      </c>
      <c r="F110" s="244">
        <v>2000</v>
      </c>
      <c r="G110" s="244">
        <v>1800</v>
      </c>
      <c r="H110" s="244"/>
      <c r="I110" s="245"/>
      <c r="J110" s="246"/>
      <c r="K110" s="246"/>
      <c r="L110" s="216">
        <v>0</v>
      </c>
      <c r="M110" s="247">
        <f t="shared" si="3"/>
        <v>0</v>
      </c>
    </row>
    <row r="111" spans="1:13" x14ac:dyDescent="0.2">
      <c r="A111" s="208" t="s">
        <v>302</v>
      </c>
      <c r="B111" s="217" t="s">
        <v>219</v>
      </c>
      <c r="C111" s="218"/>
      <c r="D111" s="211">
        <v>1</v>
      </c>
      <c r="E111" s="212" t="s">
        <v>121</v>
      </c>
      <c r="F111" s="213">
        <v>250</v>
      </c>
      <c r="G111" s="213">
        <v>850</v>
      </c>
      <c r="H111" s="213">
        <v>900</v>
      </c>
      <c r="I111" s="214"/>
      <c r="J111" s="215"/>
      <c r="K111" s="215"/>
      <c r="L111" s="216">
        <v>0</v>
      </c>
      <c r="M111" s="216">
        <f t="shared" si="3"/>
        <v>0</v>
      </c>
    </row>
    <row r="112" spans="1:13" x14ac:dyDescent="0.2">
      <c r="A112" s="204"/>
      <c r="B112" s="205" t="s">
        <v>303</v>
      </c>
      <c r="C112" s="206"/>
      <c r="D112" s="207"/>
      <c r="E112" s="207"/>
      <c r="F112" s="207"/>
      <c r="G112" s="207"/>
      <c r="H112" s="207"/>
      <c r="I112" s="207"/>
      <c r="J112" s="207"/>
      <c r="K112" s="207"/>
      <c r="L112" s="207"/>
      <c r="M112" s="207"/>
    </row>
    <row r="113" spans="1:13" ht="127.5" x14ac:dyDescent="0.2">
      <c r="A113" s="208" t="s">
        <v>304</v>
      </c>
      <c r="B113" s="217" t="s">
        <v>241</v>
      </c>
      <c r="C113" s="218" t="s">
        <v>242</v>
      </c>
      <c r="D113" s="211">
        <v>1</v>
      </c>
      <c r="E113" s="212" t="s">
        <v>121</v>
      </c>
      <c r="F113" s="213">
        <v>780</v>
      </c>
      <c r="G113" s="213">
        <v>700</v>
      </c>
      <c r="H113" s="213">
        <v>1900</v>
      </c>
      <c r="I113" s="214">
        <v>0.13</v>
      </c>
      <c r="J113" s="215"/>
      <c r="K113" s="215"/>
      <c r="L113" s="216">
        <v>0</v>
      </c>
      <c r="M113" s="216">
        <f>L113*D113</f>
        <v>0</v>
      </c>
    </row>
    <row r="114" spans="1:13" ht="89.25" x14ac:dyDescent="0.2">
      <c r="A114" s="208" t="s">
        <v>305</v>
      </c>
      <c r="B114" s="217" t="s">
        <v>306</v>
      </c>
      <c r="C114" s="218" t="s">
        <v>307</v>
      </c>
      <c r="D114" s="211">
        <v>1</v>
      </c>
      <c r="E114" s="212" t="s">
        <v>121</v>
      </c>
      <c r="F114" s="213">
        <v>810</v>
      </c>
      <c r="G114" s="213">
        <v>580</v>
      </c>
      <c r="H114" s="213">
        <v>1080</v>
      </c>
      <c r="I114" s="214"/>
      <c r="J114" s="215"/>
      <c r="K114" s="215"/>
      <c r="L114" s="216">
        <v>0</v>
      </c>
      <c r="M114" s="216">
        <f>L114*D114</f>
        <v>0</v>
      </c>
    </row>
    <row r="115" spans="1:13" x14ac:dyDescent="0.2">
      <c r="A115" s="204"/>
      <c r="B115" s="205" t="s">
        <v>308</v>
      </c>
      <c r="C115" s="206"/>
      <c r="D115" s="207"/>
      <c r="E115" s="207"/>
      <c r="F115" s="207"/>
      <c r="G115" s="207"/>
      <c r="H115" s="207"/>
      <c r="I115" s="207"/>
      <c r="J115" s="207"/>
      <c r="K115" s="207"/>
      <c r="L115" s="207"/>
      <c r="M115" s="207"/>
    </row>
    <row r="116" spans="1:13" ht="76.5" x14ac:dyDescent="0.2">
      <c r="A116" s="208" t="s">
        <v>309</v>
      </c>
      <c r="B116" s="217" t="s">
        <v>119</v>
      </c>
      <c r="C116" s="210" t="s">
        <v>120</v>
      </c>
      <c r="D116" s="211">
        <v>3</v>
      </c>
      <c r="E116" s="212" t="s">
        <v>121</v>
      </c>
      <c r="F116" s="213">
        <v>1000</v>
      </c>
      <c r="G116" s="213">
        <v>500</v>
      </c>
      <c r="H116" s="213">
        <v>1800</v>
      </c>
      <c r="I116" s="214"/>
      <c r="J116" s="215"/>
      <c r="K116" s="215"/>
      <c r="L116" s="216">
        <v>0</v>
      </c>
      <c r="M116" s="216">
        <f>L116*D116</f>
        <v>0</v>
      </c>
    </row>
    <row r="117" spans="1:13" ht="76.5" x14ac:dyDescent="0.2">
      <c r="A117" s="208" t="s">
        <v>310</v>
      </c>
      <c r="B117" s="217" t="s">
        <v>119</v>
      </c>
      <c r="C117" s="210" t="s">
        <v>120</v>
      </c>
      <c r="D117" s="211">
        <v>1</v>
      </c>
      <c r="E117" s="212" t="s">
        <v>121</v>
      </c>
      <c r="F117" s="213">
        <v>1700</v>
      </c>
      <c r="G117" s="213">
        <v>400</v>
      </c>
      <c r="H117" s="213">
        <v>1800</v>
      </c>
      <c r="I117" s="214"/>
      <c r="J117" s="215"/>
      <c r="K117" s="215"/>
      <c r="L117" s="216">
        <v>0</v>
      </c>
      <c r="M117" s="216">
        <f>L117*D117</f>
        <v>0</v>
      </c>
    </row>
    <row r="118" spans="1:13" ht="102" x14ac:dyDescent="0.2">
      <c r="A118" s="208" t="s">
        <v>311</v>
      </c>
      <c r="B118" s="217" t="s">
        <v>312</v>
      </c>
      <c r="C118" s="218" t="s">
        <v>313</v>
      </c>
      <c r="D118" s="211">
        <v>2</v>
      </c>
      <c r="E118" s="212" t="s">
        <v>121</v>
      </c>
      <c r="F118" s="213">
        <v>780</v>
      </c>
      <c r="G118" s="213">
        <v>700</v>
      </c>
      <c r="H118" s="213">
        <v>1900</v>
      </c>
      <c r="I118" s="214">
        <v>0.19</v>
      </c>
      <c r="J118" s="215"/>
      <c r="K118" s="215"/>
      <c r="L118" s="216">
        <v>0</v>
      </c>
      <c r="M118" s="216">
        <f>L118*D118</f>
        <v>0</v>
      </c>
    </row>
    <row r="119" spans="1:13" ht="127.5" x14ac:dyDescent="0.2">
      <c r="A119" s="208" t="s">
        <v>314</v>
      </c>
      <c r="B119" s="217" t="s">
        <v>241</v>
      </c>
      <c r="C119" s="218" t="s">
        <v>242</v>
      </c>
      <c r="D119" s="211">
        <v>2</v>
      </c>
      <c r="E119" s="212" t="s">
        <v>121</v>
      </c>
      <c r="F119" s="213">
        <v>780</v>
      </c>
      <c r="G119" s="213">
        <v>700</v>
      </c>
      <c r="H119" s="213">
        <v>1900</v>
      </c>
      <c r="I119" s="214">
        <v>0.13</v>
      </c>
      <c r="J119" s="215"/>
      <c r="K119" s="215"/>
      <c r="L119" s="216">
        <v>0</v>
      </c>
      <c r="M119" s="216">
        <f>L119*D119</f>
        <v>0</v>
      </c>
    </row>
    <row r="120" spans="1:13" x14ac:dyDescent="0.2">
      <c r="A120" s="221"/>
      <c r="B120" s="222"/>
      <c r="C120" s="223"/>
      <c r="D120" s="224"/>
      <c r="E120" s="225"/>
      <c r="F120" s="226"/>
      <c r="G120" s="226"/>
      <c r="H120" s="226"/>
      <c r="I120" s="227"/>
      <c r="J120" s="227"/>
      <c r="K120" s="227"/>
      <c r="L120" s="228"/>
      <c r="M120" s="228"/>
    </row>
    <row r="121" spans="1:13" x14ac:dyDescent="0.2">
      <c r="A121" s="200"/>
      <c r="B121" s="201" t="s">
        <v>315</v>
      </c>
      <c r="C121" s="202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</row>
    <row r="122" spans="1:13" x14ac:dyDescent="0.2">
      <c r="A122" s="204"/>
      <c r="B122" s="205" t="s">
        <v>316</v>
      </c>
      <c r="C122" s="206"/>
      <c r="D122" s="207"/>
      <c r="E122" s="207"/>
      <c r="F122" s="207"/>
      <c r="G122" s="207"/>
      <c r="H122" s="207"/>
      <c r="I122" s="207"/>
      <c r="J122" s="207"/>
      <c r="K122" s="207"/>
      <c r="L122" s="207"/>
      <c r="M122" s="207"/>
    </row>
    <row r="123" spans="1:13" x14ac:dyDescent="0.2">
      <c r="A123" s="208" t="s">
        <v>317</v>
      </c>
      <c r="B123" s="217" t="s">
        <v>163</v>
      </c>
      <c r="C123" s="218" t="s">
        <v>164</v>
      </c>
      <c r="D123" s="211">
        <v>1</v>
      </c>
      <c r="E123" s="212" t="s">
        <v>121</v>
      </c>
      <c r="F123" s="213">
        <v>1180</v>
      </c>
      <c r="G123" s="213">
        <v>900</v>
      </c>
      <c r="H123" s="213">
        <v>40</v>
      </c>
      <c r="I123" s="214"/>
      <c r="J123" s="215"/>
      <c r="K123" s="215"/>
      <c r="L123" s="216">
        <v>0</v>
      </c>
      <c r="M123" s="216">
        <f t="shared" ref="M123:M133" si="4">L123*D123</f>
        <v>0</v>
      </c>
    </row>
    <row r="124" spans="1:13" x14ac:dyDescent="0.2">
      <c r="A124" s="229" t="s">
        <v>318</v>
      </c>
      <c r="B124" s="230" t="s">
        <v>319</v>
      </c>
      <c r="C124" s="231" t="s">
        <v>173</v>
      </c>
      <c r="D124" s="232">
        <v>1</v>
      </c>
      <c r="E124" s="233" t="s">
        <v>121</v>
      </c>
      <c r="F124" s="234">
        <v>1200</v>
      </c>
      <c r="G124" s="234">
        <v>300</v>
      </c>
      <c r="H124" s="234"/>
      <c r="I124" s="235"/>
      <c r="J124" s="236"/>
      <c r="K124" s="236"/>
      <c r="L124" s="216">
        <v>0</v>
      </c>
      <c r="M124" s="237">
        <f t="shared" si="4"/>
        <v>0</v>
      </c>
    </row>
    <row r="125" spans="1:13" ht="63.75" x14ac:dyDescent="0.2">
      <c r="A125" s="208" t="s">
        <v>320</v>
      </c>
      <c r="B125" s="217" t="s">
        <v>321</v>
      </c>
      <c r="C125" s="218" t="s">
        <v>322</v>
      </c>
      <c r="D125" s="211">
        <v>1</v>
      </c>
      <c r="E125" s="212" t="s">
        <v>121</v>
      </c>
      <c r="F125" s="213">
        <v>1800</v>
      </c>
      <c r="G125" s="213">
        <v>700</v>
      </c>
      <c r="H125" s="213">
        <v>900</v>
      </c>
      <c r="I125" s="214">
        <v>1.4</v>
      </c>
      <c r="J125" s="215"/>
      <c r="K125" s="215"/>
      <c r="L125" s="216">
        <v>0</v>
      </c>
      <c r="M125" s="216">
        <f t="shared" si="4"/>
        <v>0</v>
      </c>
    </row>
    <row r="126" spans="1:13" x14ac:dyDescent="0.2">
      <c r="A126" s="208" t="s">
        <v>323</v>
      </c>
      <c r="B126" s="217" t="s">
        <v>124</v>
      </c>
      <c r="C126" s="218"/>
      <c r="D126" s="211">
        <v>1</v>
      </c>
      <c r="E126" s="212" t="s">
        <v>121</v>
      </c>
      <c r="F126" s="213"/>
      <c r="G126" s="213"/>
      <c r="H126" s="213"/>
      <c r="I126" s="214"/>
      <c r="J126" s="215"/>
      <c r="K126" s="215"/>
      <c r="L126" s="216">
        <v>0</v>
      </c>
      <c r="M126" s="216">
        <f t="shared" si="4"/>
        <v>0</v>
      </c>
    </row>
    <row r="127" spans="1:13" x14ac:dyDescent="0.2">
      <c r="A127" s="208" t="s">
        <v>324</v>
      </c>
      <c r="B127" s="217" t="s">
        <v>126</v>
      </c>
      <c r="C127" s="218"/>
      <c r="D127" s="211">
        <v>2</v>
      </c>
      <c r="E127" s="212" t="s">
        <v>121</v>
      </c>
      <c r="F127" s="213"/>
      <c r="G127" s="213"/>
      <c r="H127" s="213"/>
      <c r="I127" s="214"/>
      <c r="J127" s="215"/>
      <c r="K127" s="215"/>
      <c r="L127" s="216">
        <v>0</v>
      </c>
      <c r="M127" s="216">
        <f t="shared" si="4"/>
        <v>0</v>
      </c>
    </row>
    <row r="128" spans="1:13" x14ac:dyDescent="0.2">
      <c r="A128" s="208" t="s">
        <v>325</v>
      </c>
      <c r="B128" s="217" t="s">
        <v>128</v>
      </c>
      <c r="C128" s="218"/>
      <c r="D128" s="211">
        <v>1</v>
      </c>
      <c r="E128" s="212" t="s">
        <v>121</v>
      </c>
      <c r="F128" s="213"/>
      <c r="G128" s="213"/>
      <c r="H128" s="213"/>
      <c r="I128" s="214"/>
      <c r="J128" s="215"/>
      <c r="K128" s="215"/>
      <c r="L128" s="216">
        <v>0</v>
      </c>
      <c r="M128" s="216">
        <f t="shared" si="4"/>
        <v>0</v>
      </c>
    </row>
    <row r="129" spans="1:13" x14ac:dyDescent="0.2">
      <c r="A129" s="208" t="s">
        <v>326</v>
      </c>
      <c r="B129" s="217" t="s">
        <v>130</v>
      </c>
      <c r="C129" s="218"/>
      <c r="D129" s="211">
        <v>1</v>
      </c>
      <c r="E129" s="212" t="s">
        <v>121</v>
      </c>
      <c r="F129" s="213"/>
      <c r="G129" s="213"/>
      <c r="H129" s="213"/>
      <c r="I129" s="214"/>
      <c r="J129" s="215"/>
      <c r="K129" s="215"/>
      <c r="L129" s="216">
        <v>0</v>
      </c>
      <c r="M129" s="216">
        <f t="shared" si="4"/>
        <v>0</v>
      </c>
    </row>
    <row r="130" spans="1:13" x14ac:dyDescent="0.2">
      <c r="A130" s="229" t="s">
        <v>327</v>
      </c>
      <c r="B130" s="230" t="s">
        <v>328</v>
      </c>
      <c r="C130" s="231" t="s">
        <v>173</v>
      </c>
      <c r="D130" s="232">
        <v>1</v>
      </c>
      <c r="E130" s="233" t="s">
        <v>121</v>
      </c>
      <c r="F130" s="234"/>
      <c r="G130" s="234"/>
      <c r="H130" s="234"/>
      <c r="I130" s="235">
        <v>4.0999999999999996</v>
      </c>
      <c r="J130" s="236"/>
      <c r="K130" s="236"/>
      <c r="L130" s="216">
        <v>0</v>
      </c>
      <c r="M130" s="237">
        <f t="shared" si="4"/>
        <v>0</v>
      </c>
    </row>
    <row r="131" spans="1:13" ht="76.5" x14ac:dyDescent="0.2">
      <c r="A131" s="208" t="s">
        <v>329</v>
      </c>
      <c r="B131" s="217" t="s">
        <v>330</v>
      </c>
      <c r="C131" s="218" t="s">
        <v>331</v>
      </c>
      <c r="D131" s="211">
        <v>1</v>
      </c>
      <c r="E131" s="212" t="s">
        <v>121</v>
      </c>
      <c r="F131" s="213">
        <v>710</v>
      </c>
      <c r="G131" s="213">
        <v>600</v>
      </c>
      <c r="H131" s="213">
        <v>900</v>
      </c>
      <c r="I131" s="214"/>
      <c r="J131" s="215"/>
      <c r="K131" s="215"/>
      <c r="L131" s="216">
        <v>0</v>
      </c>
      <c r="M131" s="216">
        <f t="shared" si="4"/>
        <v>0</v>
      </c>
    </row>
    <row r="132" spans="1:13" x14ac:dyDescent="0.2">
      <c r="A132" s="208" t="s">
        <v>332</v>
      </c>
      <c r="B132" s="217" t="s">
        <v>202</v>
      </c>
      <c r="C132" s="218"/>
      <c r="D132" s="211">
        <v>1</v>
      </c>
      <c r="E132" s="212" t="s">
        <v>121</v>
      </c>
      <c r="F132" s="213"/>
      <c r="G132" s="213"/>
      <c r="H132" s="213"/>
      <c r="I132" s="214"/>
      <c r="J132" s="215"/>
      <c r="K132" s="215"/>
      <c r="L132" s="216">
        <v>0</v>
      </c>
      <c r="M132" s="216">
        <f t="shared" si="4"/>
        <v>0</v>
      </c>
    </row>
    <row r="133" spans="1:13" x14ac:dyDescent="0.2">
      <c r="A133" s="208" t="s">
        <v>333</v>
      </c>
      <c r="B133" s="217" t="s">
        <v>196</v>
      </c>
      <c r="C133" s="218" t="s">
        <v>197</v>
      </c>
      <c r="D133" s="211">
        <v>1</v>
      </c>
      <c r="E133" s="212" t="s">
        <v>121</v>
      </c>
      <c r="F133" s="213"/>
      <c r="G133" s="213"/>
      <c r="H133" s="213"/>
      <c r="I133" s="214"/>
      <c r="J133" s="215"/>
      <c r="K133" s="215"/>
      <c r="L133" s="216">
        <v>0</v>
      </c>
      <c r="M133" s="216">
        <f t="shared" si="4"/>
        <v>0</v>
      </c>
    </row>
    <row r="134" spans="1:13" x14ac:dyDescent="0.2">
      <c r="A134" s="221"/>
      <c r="B134" s="222"/>
      <c r="C134" s="223"/>
      <c r="D134" s="224"/>
      <c r="E134" s="225"/>
      <c r="F134" s="226"/>
      <c r="G134" s="226"/>
      <c r="H134" s="226"/>
      <c r="I134" s="227"/>
      <c r="J134" s="227"/>
      <c r="K134" s="227"/>
      <c r="L134" s="216">
        <v>0</v>
      </c>
      <c r="M134" s="228"/>
    </row>
    <row r="135" spans="1:13" x14ac:dyDescent="0.2">
      <c r="A135" s="204"/>
      <c r="B135" s="205" t="s">
        <v>334</v>
      </c>
      <c r="C135" s="206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</row>
    <row r="136" spans="1:13" ht="13.5" thickBot="1" x14ac:dyDescent="0.25">
      <c r="A136" s="208" t="s">
        <v>335</v>
      </c>
      <c r="B136" s="217" t="s">
        <v>336</v>
      </c>
      <c r="C136" s="218"/>
      <c r="D136" s="249">
        <v>1</v>
      </c>
      <c r="E136" s="250" t="s">
        <v>270</v>
      </c>
      <c r="F136" s="251"/>
      <c r="G136" s="251"/>
      <c r="H136" s="251"/>
      <c r="I136" s="252"/>
      <c r="J136" s="253"/>
      <c r="K136" s="253"/>
      <c r="L136" s="216">
        <v>0</v>
      </c>
      <c r="M136" s="216">
        <f>L136*D136</f>
        <v>0</v>
      </c>
    </row>
    <row r="137" spans="1:13" ht="13.5" thickBot="1" x14ac:dyDescent="0.25">
      <c r="A137" s="254"/>
      <c r="B137" s="255"/>
      <c r="C137" s="256"/>
      <c r="D137" s="356" t="s">
        <v>337</v>
      </c>
      <c r="E137" s="357"/>
      <c r="F137" s="357"/>
      <c r="G137" s="357"/>
      <c r="H137" s="357"/>
      <c r="I137" s="257">
        <v>12.079999999999998</v>
      </c>
      <c r="J137" s="257">
        <v>115.19</v>
      </c>
      <c r="K137" s="257"/>
      <c r="L137" s="258"/>
      <c r="M137" s="258"/>
    </row>
    <row r="138" spans="1:13" x14ac:dyDescent="0.2">
      <c r="A138" s="259"/>
      <c r="B138" s="260"/>
      <c r="C138" s="261"/>
      <c r="D138" s="261"/>
      <c r="E138" s="261"/>
      <c r="F138" s="261"/>
      <c r="G138" s="261"/>
      <c r="H138" s="261"/>
      <c r="I138" s="262"/>
      <c r="J138" s="262"/>
      <c r="K138" s="262"/>
      <c r="L138" s="261"/>
      <c r="M138" s="263"/>
    </row>
    <row r="139" spans="1:13" ht="18" x14ac:dyDescent="0.25">
      <c r="A139" s="358" t="s">
        <v>338</v>
      </c>
      <c r="B139" s="359"/>
      <c r="C139" s="359"/>
      <c r="D139" s="359"/>
      <c r="E139" s="359"/>
      <c r="F139" s="359"/>
      <c r="G139" s="359"/>
      <c r="H139" s="359"/>
      <c r="I139" s="359"/>
      <c r="J139" s="359"/>
      <c r="K139" s="359"/>
      <c r="L139" s="359"/>
      <c r="M139" s="359"/>
    </row>
    <row r="140" spans="1:13" ht="18" x14ac:dyDescent="0.2">
      <c r="A140" s="360"/>
      <c r="B140" s="361"/>
      <c r="C140" s="361"/>
      <c r="D140" s="361"/>
      <c r="E140" s="361"/>
      <c r="F140" s="361"/>
      <c r="G140" s="361"/>
      <c r="H140" s="361"/>
      <c r="I140" s="361"/>
      <c r="J140" s="361"/>
      <c r="K140" s="361"/>
      <c r="L140" s="361"/>
      <c r="M140" s="361"/>
    </row>
    <row r="141" spans="1:13" ht="13.5" thickBot="1" x14ac:dyDescent="0.25">
      <c r="A141" s="362"/>
      <c r="B141" s="363"/>
      <c r="C141" s="363"/>
      <c r="D141" s="363"/>
      <c r="E141" s="363"/>
      <c r="F141" s="363"/>
      <c r="G141" s="363"/>
      <c r="H141" s="363"/>
      <c r="I141" s="363"/>
      <c r="J141" s="363"/>
      <c r="K141" s="363"/>
      <c r="L141" s="363"/>
      <c r="M141" s="363"/>
    </row>
    <row r="142" spans="1:13" ht="13.5" thickBot="1" x14ac:dyDescent="0.25">
      <c r="A142" s="264"/>
      <c r="B142" s="265" t="s">
        <v>339</v>
      </c>
      <c r="C142" s="265"/>
      <c r="D142" s="265"/>
      <c r="E142" s="266"/>
      <c r="F142" s="267"/>
      <c r="G142" s="266"/>
      <c r="H142" s="267"/>
      <c r="I142" s="268"/>
      <c r="J142" s="268"/>
      <c r="K142" s="268"/>
      <c r="L142" s="267"/>
      <c r="M142" s="269">
        <f>SUM(M14:M138)</f>
        <v>0</v>
      </c>
    </row>
    <row r="143" spans="1:13" x14ac:dyDescent="0.2">
      <c r="A143" s="270"/>
      <c r="B143" s="271" t="s">
        <v>340</v>
      </c>
      <c r="C143" s="271"/>
      <c r="D143" s="271"/>
      <c r="E143" s="272"/>
      <c r="F143" s="271"/>
      <c r="G143" s="272"/>
      <c r="H143" s="271"/>
      <c r="I143" s="215"/>
      <c r="J143" s="215"/>
      <c r="K143" s="215"/>
      <c r="L143" s="271"/>
      <c r="M143" s="273"/>
    </row>
    <row r="144" spans="1:13" x14ac:dyDescent="0.2">
      <c r="A144" s="274"/>
      <c r="B144" s="275" t="s">
        <v>341</v>
      </c>
      <c r="C144" s="275"/>
      <c r="D144" s="275"/>
      <c r="E144" s="212"/>
      <c r="F144" s="212"/>
      <c r="G144" s="212"/>
      <c r="H144" s="212"/>
      <c r="I144" s="214"/>
      <c r="J144" s="214"/>
      <c r="K144" s="214"/>
      <c r="L144" s="212"/>
      <c r="M144" s="276"/>
    </row>
  </sheetData>
  <mergeCells count="19">
    <mergeCell ref="H6:J6"/>
    <mergeCell ref="K6:L6"/>
    <mergeCell ref="A1:M1"/>
    <mergeCell ref="D3:M3"/>
    <mergeCell ref="H4:J4"/>
    <mergeCell ref="K4:M4"/>
    <mergeCell ref="H5:J5"/>
    <mergeCell ref="H7:J7"/>
    <mergeCell ref="A9:A10"/>
    <mergeCell ref="B9:B10"/>
    <mergeCell ref="C9:C10"/>
    <mergeCell ref="D9:E9"/>
    <mergeCell ref="F9:H9"/>
    <mergeCell ref="I9:K9"/>
    <mergeCell ref="A11:M11"/>
    <mergeCell ref="D137:H137"/>
    <mergeCell ref="A139:M139"/>
    <mergeCell ref="A140:M140"/>
    <mergeCell ref="A141:M14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03 2023122 Pol</vt:lpstr>
      <vt:lpstr>Gastro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2023122 Pol'!Názvy_tisku</vt:lpstr>
      <vt:lpstr>oadresa</vt:lpstr>
      <vt:lpstr>Stavba!Objednatel</vt:lpstr>
      <vt:lpstr>Stavba!Objekt</vt:lpstr>
      <vt:lpstr>'03 2023122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Michal Legner</cp:lastModifiedBy>
  <cp:lastPrinted>2025-09-15T11:47:11Z</cp:lastPrinted>
  <dcterms:created xsi:type="dcterms:W3CDTF">2009-04-08T07:15:50Z</dcterms:created>
  <dcterms:modified xsi:type="dcterms:W3CDTF">2025-09-15T11:55:25Z</dcterms:modified>
</cp:coreProperties>
</file>